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3-Pleasant Bay MH 123122\Files to Upload\"/>
    </mc:Choice>
  </mc:AlternateContent>
  <xr:revisionPtr revIDLastSave="0" documentId="13_ncr:1_{F1083E86-0E45-4F22-A178-9475B3F5072D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externalReferences>
    <externalReference r:id="rId3"/>
    <externalReference r:id="rId4"/>
  </externalReferences>
  <definedNames>
    <definedName name="_xlnm._FilterDatabase" localSheetId="1" hidden="1">'Employee Totals by Account'!#REF!</definedName>
    <definedName name="amount">'[1]Trial Balance'!$C$7:$C$97</definedName>
    <definedName name="Amounts">#REF!</definedName>
    <definedName name="CHealthLife" localSheetId="1">'Employee Totals by Account'!$Q$5:$Q$23</definedName>
    <definedName name="CHealthLife">#REF!</definedName>
    <definedName name="Code">'[1]Trial Balance'!$A$7:$A$104</definedName>
    <definedName name="Codes">#REF!</definedName>
    <definedName name="coding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xpAccts">#REF!</definedName>
    <definedName name="ExpAmts">#REF!</definedName>
    <definedName name="FormatAcctRange">'[2]MCD TB Formatted'!$F$5:$F$393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Life" localSheetId="1">'Employee Totals by Account'!$G$31</definedName>
    <definedName name="Life">#REF!</definedName>
    <definedName name="numbers">#REF!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enwion" localSheetId="1">'Employee Totals by Account'!$G$33</definedName>
    <definedName name="Penwion">#REF!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N40" i="3"/>
  <c r="M40" i="3"/>
  <c r="L40" i="3"/>
  <c r="K40" i="3"/>
  <c r="J40" i="3"/>
  <c r="I40" i="3"/>
  <c r="R39" i="3"/>
  <c r="Q39" i="3"/>
  <c r="P39" i="3"/>
  <c r="R38" i="3"/>
  <c r="Q38" i="3"/>
  <c r="P38" i="3"/>
  <c r="F35" i="3"/>
  <c r="G35" i="3"/>
  <c r="G34" i="3"/>
  <c r="H35" i="3" s="1"/>
  <c r="F33" i="3"/>
  <c r="G33" i="3"/>
  <c r="F32" i="3"/>
  <c r="G32" i="3"/>
  <c r="F31" i="3"/>
  <c r="G31" i="3"/>
  <c r="F30" i="3"/>
  <c r="G30" i="3"/>
  <c r="F29" i="3"/>
  <c r="G29" i="3"/>
  <c r="F28" i="3"/>
  <c r="G28" i="3"/>
  <c r="D24" i="3"/>
  <c r="E23" i="3"/>
  <c r="F23" i="3" s="1"/>
  <c r="F22" i="3"/>
  <c r="E22" i="3"/>
  <c r="F21" i="3"/>
  <c r="E21" i="3"/>
  <c r="F20" i="3"/>
  <c r="E20" i="3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F24" i="3" s="1"/>
  <c r="G24" i="3" l="1"/>
  <c r="H16" i="3" s="1"/>
  <c r="G36" i="3"/>
  <c r="E24" i="3"/>
  <c r="E36" i="3"/>
  <c r="H10" i="3" l="1"/>
  <c r="L10" i="3" s="1"/>
  <c r="L16" i="3"/>
  <c r="K16" i="3"/>
  <c r="O16" i="3"/>
  <c r="J16" i="3"/>
  <c r="N16" i="3"/>
  <c r="M16" i="3"/>
  <c r="I16" i="3"/>
  <c r="H22" i="3"/>
  <c r="H23" i="3"/>
  <c r="G40" i="3"/>
  <c r="H21" i="3"/>
  <c r="H12" i="3"/>
  <c r="H19" i="3"/>
  <c r="H18" i="3"/>
  <c r="H15" i="3"/>
  <c r="H14" i="3"/>
  <c r="H5" i="3"/>
  <c r="H11" i="3"/>
  <c r="H8" i="3"/>
  <c r="H6" i="3"/>
  <c r="H20" i="3"/>
  <c r="G26" i="3"/>
  <c r="O10" i="3"/>
  <c r="H13" i="3"/>
  <c r="H9" i="3"/>
  <c r="H7" i="3"/>
  <c r="H17" i="3"/>
  <c r="I10" i="3" l="1"/>
  <c r="M10" i="3"/>
  <c r="J10" i="3"/>
  <c r="N10" i="3"/>
  <c r="P10" i="3" s="1"/>
  <c r="K10" i="3"/>
  <c r="K19" i="3"/>
  <c r="J19" i="3"/>
  <c r="I19" i="3"/>
  <c r="O19" i="3"/>
  <c r="N19" i="3"/>
  <c r="M19" i="3"/>
  <c r="L19" i="3"/>
  <c r="M12" i="3"/>
  <c r="L12" i="3"/>
  <c r="K12" i="3"/>
  <c r="J12" i="3"/>
  <c r="I12" i="3"/>
  <c r="O12" i="3"/>
  <c r="N12" i="3"/>
  <c r="L8" i="3"/>
  <c r="K8" i="3"/>
  <c r="O8" i="3"/>
  <c r="J8" i="3"/>
  <c r="M8" i="3"/>
  <c r="N8" i="3"/>
  <c r="I8" i="3"/>
  <c r="J7" i="3"/>
  <c r="I7" i="3"/>
  <c r="N7" i="3"/>
  <c r="M7" i="3"/>
  <c r="K7" i="3"/>
  <c r="L7" i="3"/>
  <c r="O7" i="3"/>
  <c r="O14" i="3"/>
  <c r="L14" i="3"/>
  <c r="N14" i="3"/>
  <c r="M14" i="3"/>
  <c r="K14" i="3"/>
  <c r="J14" i="3"/>
  <c r="I14" i="3"/>
  <c r="I22" i="3"/>
  <c r="O22" i="3"/>
  <c r="M22" i="3"/>
  <c r="L22" i="3"/>
  <c r="N22" i="3"/>
  <c r="K22" i="3"/>
  <c r="J22" i="3"/>
  <c r="M20" i="3"/>
  <c r="L20" i="3"/>
  <c r="K20" i="3"/>
  <c r="I20" i="3"/>
  <c r="J20" i="3"/>
  <c r="O20" i="3"/>
  <c r="N20" i="3"/>
  <c r="O6" i="3"/>
  <c r="L6" i="3"/>
  <c r="N6" i="3"/>
  <c r="K6" i="3"/>
  <c r="I6" i="3"/>
  <c r="J6" i="3"/>
  <c r="M6" i="3"/>
  <c r="O9" i="3"/>
  <c r="N9" i="3"/>
  <c r="M9" i="3"/>
  <c r="J9" i="3"/>
  <c r="I9" i="3"/>
  <c r="L9" i="3"/>
  <c r="K9" i="3"/>
  <c r="R10" i="3"/>
  <c r="J15" i="3"/>
  <c r="I15" i="3"/>
  <c r="N15" i="3"/>
  <c r="M15" i="3"/>
  <c r="L15" i="3"/>
  <c r="K15" i="3"/>
  <c r="O15" i="3"/>
  <c r="P16" i="3"/>
  <c r="R16" i="3"/>
  <c r="N13" i="3"/>
  <c r="M13" i="3"/>
  <c r="J13" i="3"/>
  <c r="L13" i="3"/>
  <c r="K13" i="3"/>
  <c r="I13" i="3"/>
  <c r="O13" i="3"/>
  <c r="I18" i="3"/>
  <c r="O18" i="3"/>
  <c r="L18" i="3"/>
  <c r="K18" i="3"/>
  <c r="N18" i="3"/>
  <c r="J18" i="3"/>
  <c r="M18" i="3"/>
  <c r="Q10" i="3"/>
  <c r="J11" i="3"/>
  <c r="I11" i="3"/>
  <c r="N11" i="3"/>
  <c r="M11" i="3"/>
  <c r="O11" i="3"/>
  <c r="K11" i="3"/>
  <c r="L11" i="3"/>
  <c r="Q16" i="3"/>
  <c r="O21" i="3"/>
  <c r="N21" i="3"/>
  <c r="M21" i="3"/>
  <c r="K21" i="3"/>
  <c r="J21" i="3"/>
  <c r="L21" i="3"/>
  <c r="I21" i="3"/>
  <c r="O17" i="3"/>
  <c r="N17" i="3"/>
  <c r="M17" i="3"/>
  <c r="J17" i="3"/>
  <c r="I17" i="3"/>
  <c r="L17" i="3"/>
  <c r="K17" i="3"/>
  <c r="N5" i="3"/>
  <c r="H24" i="3"/>
  <c r="J5" i="3"/>
  <c r="M5" i="3"/>
  <c r="L5" i="3"/>
  <c r="I5" i="3"/>
  <c r="O5" i="3"/>
  <c r="K5" i="3"/>
  <c r="K23" i="3"/>
  <c r="J23" i="3"/>
  <c r="I23" i="3"/>
  <c r="O23" i="3"/>
  <c r="N23" i="3"/>
  <c r="M23" i="3"/>
  <c r="L23" i="3"/>
  <c r="O24" i="3" l="1"/>
  <c r="Q21" i="3"/>
  <c r="Q18" i="3"/>
  <c r="Q6" i="3"/>
  <c r="Q20" i="3"/>
  <c r="Q23" i="3"/>
  <c r="N24" i="3"/>
  <c r="R21" i="3"/>
  <c r="P21" i="3"/>
  <c r="R13" i="3"/>
  <c r="P13" i="3"/>
  <c r="Q8" i="3"/>
  <c r="L24" i="3"/>
  <c r="R15" i="3"/>
  <c r="P15" i="3"/>
  <c r="P14" i="3"/>
  <c r="R14" i="3"/>
  <c r="K24" i="3"/>
  <c r="Q5" i="3"/>
  <c r="Q17" i="3"/>
  <c r="Q11" i="3"/>
  <c r="Q13" i="3"/>
  <c r="Q15" i="3"/>
  <c r="Q9" i="3"/>
  <c r="R7" i="3"/>
  <c r="P7" i="3"/>
  <c r="P6" i="3"/>
  <c r="R6" i="3"/>
  <c r="P20" i="3"/>
  <c r="R20" i="3"/>
  <c r="R5" i="3"/>
  <c r="I24" i="3"/>
  <c r="P5" i="3"/>
  <c r="R17" i="3"/>
  <c r="P17" i="3"/>
  <c r="P8" i="3"/>
  <c r="R8" i="3"/>
  <c r="R9" i="3"/>
  <c r="P9" i="3"/>
  <c r="P22" i="3"/>
  <c r="R22" i="3"/>
  <c r="P12" i="3"/>
  <c r="R12" i="3"/>
  <c r="M24" i="3"/>
  <c r="R19" i="3"/>
  <c r="P19" i="3"/>
  <c r="R23" i="3"/>
  <c r="P23" i="3"/>
  <c r="J24" i="3"/>
  <c r="P18" i="3"/>
  <c r="R18" i="3"/>
  <c r="Q7" i="3"/>
  <c r="Q12" i="3"/>
  <c r="R11" i="3"/>
  <c r="P11" i="3"/>
  <c r="Q22" i="3"/>
  <c r="Q14" i="3"/>
  <c r="Q19" i="3"/>
  <c r="Q24" i="3" l="1"/>
  <c r="P24" i="3"/>
  <c r="R24" i="3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<sst xmlns="http://schemas.openxmlformats.org/spreadsheetml/2006/main" count="114" uniqueCount="95">
  <si>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</si>
  <si>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</si>
  <si>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</si>
  <si>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Pleasant Bay Rehab</t>
  </si>
  <si>
    <t>Line</t>
  </si>
  <si>
    <t>Description</t>
  </si>
  <si>
    <t>Hours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</si>
  <si>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</si>
  <si>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</si>
  <si>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</si>
  <si>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</si>
  <si>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</si>
  <si>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</si>
  <si>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</si>
  <si>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</si>
  <si>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</si>
  <si>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</si>
  <si>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</si>
  <si>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</si>
  <si>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</si>
  <si>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Staff Development</t>
  </si>
  <si>
    <t>Plant Operations</t>
  </si>
  <si>
    <t>Dietary Staff</t>
  </si>
  <si>
    <t>Dietician</t>
  </si>
  <si>
    <t>Laundry Staff</t>
  </si>
  <si>
    <t>Housekeeping Staff</t>
  </si>
  <si>
    <t>Ward Clerks/Medical Records</t>
  </si>
  <si>
    <t>MMQ Nurses</t>
  </si>
  <si>
    <t>6540.0</t>
  </si>
  <si>
    <t>Social Service Staff</t>
  </si>
  <si>
    <t>7021.1</t>
  </si>
  <si>
    <t>Recreational Staff</t>
  </si>
  <si>
    <t>4110.1</t>
  </si>
  <si>
    <t>4140.1</t>
  </si>
  <si>
    <t>Clerical Staff</t>
  </si>
  <si>
    <t>6020.1</t>
  </si>
  <si>
    <t>DON</t>
  </si>
  <si>
    <t>RN</t>
  </si>
  <si>
    <t>LPN</t>
  </si>
  <si>
    <t>CNA</t>
  </si>
  <si>
    <t>MDS/OBRA</t>
  </si>
  <si>
    <t>RCA</t>
  </si>
  <si>
    <t>L3.70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</si>
  <si>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</si>
  <si>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</si>
  <si>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</si>
  <si>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</si>
  <si>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</si>
  <si>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</si>
  <si>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</si>
  <si>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</si>
  <si>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</si>
  <si>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</si>
  <si>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</si>
  <si>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</si>
  <si>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</si>
  <si>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</si>
  <si>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</si>
  <si>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</si>
  <si>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</si>
  <si>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</si>
  <si>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</si>
  <si>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</si>
  <si>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</si>
  <si>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</si>
  <si>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</si>
  <si>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</si>
  <si>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</si>
  <si>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>Total Salaries</t>
  </si>
  <si>
    <t>L2.1</t>
  </si>
  <si>
    <t>L1.1</t>
  </si>
  <si>
    <t>L2.7</t>
  </si>
  <si>
    <t>L1.12</t>
  </si>
  <si>
    <t>L1.17</t>
  </si>
  <si>
    <t>L3.5</t>
  </si>
  <si>
    <t>L1.7</t>
  </si>
  <si>
    <t>L3.18</t>
  </si>
  <si>
    <t>L3.13</t>
  </si>
  <si>
    <t>L3.24</t>
  </si>
  <si>
    <t>L3.36</t>
  </si>
  <si>
    <t>L3.40</t>
  </si>
  <si>
    <t>L3.48</t>
  </si>
  <si>
    <t>L3.64</t>
  </si>
  <si>
    <t>L3.1</t>
  </si>
  <si>
    <t>Salaries Hours &amp; Benefits</t>
  </si>
  <si>
    <t>Acct</t>
  </si>
  <si>
    <t>#Staff</t>
  </si>
  <si>
    <t>Administrative</t>
  </si>
  <si>
    <t>L3.60</t>
  </si>
  <si>
    <t>RPT</t>
  </si>
  <si>
    <t>Sch 5</t>
  </si>
  <si>
    <t>Wages</t>
  </si>
  <si>
    <t xml:space="preserve">    Salary - Director of Nursing</t>
  </si>
  <si>
    <t>671000.000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</si>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</sst>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Alignment="1">
      <alignment horizontal="left"/>
    </xf>
    <xf numFmtId="49" fontId="3" fillId="0" borderId="0" xfId="1" applyNumberFormat="1" applyFont="1"/>
    <xf numFmtId="0" fontId="3" fillId="0" borderId="0" xfId="1" applyFont="1" applyAlignment="1">
      <alignment horizontal="left"/>
    </xf>
    <xf numFmtId="0" fontId="3" fillId="0" borderId="0" xfId="1" applyFont="1"/>
    <xf numFmtId="164" fontId="3" fillId="0" borderId="0" xfId="2" applyNumberFormat="1" applyFont="1"/>
    <xf numFmtId="164" fontId="2" fillId="0" borderId="0" xfId="2" applyNumberFormat="1" applyFont="1"/>
    <xf numFmtId="164" fontId="2" fillId="0" borderId="0" xfId="1" applyNumberFormat="1" applyFont="1"/>
    <xf numFmtId="10" fontId="2" fillId="0" borderId="0" xfId="1" applyNumberFormat="1" applyFont="1"/>
    <xf numFmtId="164" fontId="1" fillId="0" borderId="0" xfId="1" applyNumberFormat="1"/>
    <xf numFmtId="164" fontId="6" fillId="0" borderId="0" xfId="2" applyNumberFormat="1" applyFont="1"/>
    <xf numFmtId="164" fontId="3" fillId="0" borderId="0" xfId="2" applyNumberFormat="1" applyFont="1" applyAlignment="1">
      <alignment horizontal="right"/>
    </xf>
    <xf numFmtId="164" fontId="7" fillId="0" borderId="0" xfId="2" applyNumberFormat="1" applyFont="1"/>
    <xf numFmtId="165" fontId="7" fillId="0" borderId="0" xfId="5" applyNumberFormat="1" applyFont="1"/>
    <xf numFmtId="164" fontId="1" fillId="0" borderId="0" xfId="5" applyNumberFormat="1" applyFont="1"/>
    <xf numFmtId="165" fontId="4" fillId="0" borderId="0" xfId="5" applyNumberFormat="1" applyFont="1" applyAlignment="1">
      <alignment horizontal="right" wrapText="1"/>
    </xf>
    <xf numFmtId="164" fontId="4" fillId="0" borderId="0" xfId="2" applyNumberFormat="1" applyFont="1" applyAlignment="1">
      <alignment horizontal="right" wrapText="1"/>
    </xf>
    <xf numFmtId="164" fontId="4" fillId="0" borderId="0" xfId="5" applyNumberFormat="1" applyFont="1" applyAlignment="1">
      <alignment horizontal="right"/>
    </xf>
    <xf numFmtId="164" fontId="8" fillId="0" borderId="0" xfId="2" applyNumberFormat="1" applyFont="1"/>
    <xf numFmtId="164" fontId="8" fillId="0" borderId="0" xfId="2" applyNumberFormat="1" applyFont="1" applyAlignment="1">
      <alignment wrapText="1"/>
    </xf>
    <xf numFmtId="0" fontId="5" fillId="0" borderId="0" xfId="6" applyFont="1" applyAlignment="1">
      <alignment horizontal="center"/>
    </xf>
    <xf numFmtId="0" fontId="7" fillId="0" borderId="0" xfId="1" applyFont="1" applyAlignment="1">
      <alignment horizontal="center"/>
    </xf>
    <xf numFmtId="49" fontId="7" fillId="0" borderId="0" xfId="1" applyNumberFormat="1" applyFont="1" applyAlignment="1">
      <alignment horizontal="left"/>
    </xf>
    <xf numFmtId="165" fontId="7" fillId="2" borderId="0" xfId="5" applyNumberFormat="1" applyFont="1" applyFill="1"/>
    <xf numFmtId="165" fontId="7" fillId="0" borderId="0" xfId="5" applyNumberFormat="1" applyFont="1" applyFill="1"/>
    <xf numFmtId="164" fontId="7" fillId="0" borderId="0" xfId="5" applyNumberFormat="1" applyFont="1" applyFill="1"/>
    <xf numFmtId="10" fontId="7" fillId="0" borderId="0" xfId="3" applyNumberFormat="1" applyFont="1"/>
    <xf numFmtId="165" fontId="7" fillId="0" borderId="0" xfId="2" quotePrefix="1" applyNumberFormat="1" applyFont="1" applyAlignment="1">
      <alignment horizontal="center"/>
    </xf>
    <xf numFmtId="0" fontId="7" fillId="0" borderId="0" xfId="1" quotePrefix="1" applyFont="1" applyAlignment="1">
      <alignment horizontal="center"/>
    </xf>
    <xf numFmtId="165" fontId="2" fillId="0" borderId="0" xfId="5" applyNumberFormat="1" applyFont="1"/>
    <xf numFmtId="164" fontId="2" fillId="0" borderId="0" xfId="5" applyNumberFormat="1" applyFont="1"/>
    <xf numFmtId="164" fontId="10" fillId="0" borderId="0" xfId="5" applyNumberFormat="1" applyFont="1"/>
    <xf numFmtId="165" fontId="1" fillId="0" borderId="0" xfId="5" applyNumberFormat="1" applyFont="1"/>
    <xf numFmtId="164" fontId="11" fillId="0" borderId="0" xfId="5" applyNumberFormat="1" applyFont="1"/>
    <xf numFmtId="0" fontId="11" fillId="0" borderId="0" xfId="1" applyFont="1" applyAlignment="1">
      <alignment wrapText="1"/>
    </xf>
    <xf numFmtId="164" fontId="11" fillId="0" borderId="0" xfId="2" applyNumberFormat="1" applyFont="1" applyAlignment="1">
      <alignment wrapText="1"/>
    </xf>
    <xf numFmtId="164" fontId="7" fillId="0" borderId="0" xfId="2" applyNumberFormat="1" applyFont="1" applyFill="1"/>
    <xf numFmtId="164" fontId="12" fillId="0" borderId="0" xfId="6" applyNumberFormat="1" applyFont="1"/>
    <xf numFmtId="164" fontId="13" fillId="0" borderId="0" xfId="5" applyNumberFormat="1" applyFont="1"/>
    <xf numFmtId="164" fontId="14" fillId="0" borderId="0" xfId="1" applyNumberFormat="1" applyFont="1"/>
    <xf numFmtId="164" fontId="7" fillId="0" borderId="0" xfId="5" applyNumberFormat="1" applyFont="1"/>
    <xf numFmtId="0" fontId="3" fillId="0" borderId="0" xfId="1" applyFont="1" applyAlignment="1">
      <alignment horizontal="right"/>
    </xf>
    <xf numFmtId="164" fontId="8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right" wrapText="1"/>
    </xf>
    <xf numFmtId="165" fontId="1" fillId="0" borderId="0" xfId="5" applyNumberFormat="1" applyFont="1" applyAlignment="1">
      <alignment horizontal="left"/>
    </xf>
    <xf numFmtId="164" fontId="7" fillId="2" borderId="0" xfId="5" applyNumberFormat="1" applyFont="1" applyFill="1"/>
    <xf numFmtId="164" fontId="7" fillId="2" borderId="0" xfId="2" applyNumberFormat="1" applyFont="1" applyFill="1"/>
    <xf numFmtId="164" fontId="14" fillId="0" borderId="0" xfId="2" applyNumberFormat="1" applyFont="1"/>
    <xf numFmtId="164" fontId="7" fillId="0" borderId="1" xfId="2" applyNumberFormat="1" applyFont="1" applyBorder="1"/>
  </cellXfs>
  <cellStyles count="7">
    <cellStyle name="Comma 2" xfId="2" xr:uid="{C94F9123-993E-4894-A263-6C13B0BD90E1}"/>
    <cellStyle name="Comma 3" xfId="5" xr:uid="{F28E2B7F-0DE1-455E-99D0-D50F969F4541}"/>
    <cellStyle name="Normal" xfId="0" builtinId="0"/>
    <cellStyle name="Normal 2" xfId="4" xr:uid="{740B8A3D-B3BC-4047-ABCB-B54CE8D6F8D9}"/>
    <cellStyle name="Normal 2 2" xfId="1" xr:uid="{D4D912D2-31C8-4684-BBF0-80428C833034}"/>
    <cellStyle name="Normal 2 2 2" xfId="6" xr:uid="{7467913D-BA3C-4DAC-8F94-F79E6C68EA56}"/>
    <cellStyle name="Percent 2" xfId="3" xr:uid="{1E32D030-129A-4677-84E4-C746271A2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3/Pointe%20Group/MassHealth%20Cost%20Reports/3-Pleasant%20Bay%20MH%20123122/Pleasant%20Bay%20Trial%20Balance%20&amp;%20Wp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B"/>
      <sheetName val="MCD TB"/>
      <sheetName val="MCD TB Formatted"/>
      <sheetName val="Employee Totals by Account"/>
      <sheetName val="Formatted TB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</sheetNames>
    <sheetDataSet>
      <sheetData sheetId="0"/>
      <sheetData sheetId="1"/>
      <sheetData sheetId="2">
        <row r="5">
          <cell r="F5" t="str">
            <v>Account</v>
          </cell>
        </row>
        <row r="6">
          <cell r="F6" t="str">
            <v>101000.000</v>
          </cell>
        </row>
        <row r="7">
          <cell r="F7" t="str">
            <v>102000.000</v>
          </cell>
        </row>
        <row r="8">
          <cell r="F8" t="str">
            <v>103000.000</v>
          </cell>
        </row>
        <row r="9">
          <cell r="F9" t="str">
            <v>104000.000</v>
          </cell>
        </row>
        <row r="10">
          <cell r="F10" t="str">
            <v>104100.000</v>
          </cell>
        </row>
        <row r="11">
          <cell r="F11" t="str">
            <v>104200.000</v>
          </cell>
        </row>
        <row r="12">
          <cell r="F12" t="str">
            <v>111000.000</v>
          </cell>
        </row>
        <row r="13">
          <cell r="F13" t="str">
            <v>112000.000</v>
          </cell>
        </row>
        <row r="14">
          <cell r="F14" t="str">
            <v>112500.000</v>
          </cell>
        </row>
        <row r="15">
          <cell r="F15" t="str">
            <v>113000.000</v>
          </cell>
        </row>
        <row r="16">
          <cell r="F16" t="str">
            <v>114000.000</v>
          </cell>
        </row>
        <row r="17">
          <cell r="F17" t="str">
            <v>115000.000</v>
          </cell>
        </row>
        <row r="18">
          <cell r="F18" t="str">
            <v>115500.000</v>
          </cell>
        </row>
        <row r="19">
          <cell r="F19" t="str">
            <v>117100.000</v>
          </cell>
        </row>
        <row r="20">
          <cell r="F20" t="str">
            <v>117200.000</v>
          </cell>
        </row>
        <row r="21">
          <cell r="F21" t="str">
            <v>117400.000</v>
          </cell>
        </row>
        <row r="22">
          <cell r="F22" t="str">
            <v>117700.000</v>
          </cell>
        </row>
        <row r="23">
          <cell r="F23" t="str">
            <v>117800.000</v>
          </cell>
        </row>
        <row r="24">
          <cell r="F24" t="str">
            <v>248000.000</v>
          </cell>
        </row>
        <row r="25">
          <cell r="F25" t="str">
            <v>119000.000</v>
          </cell>
        </row>
        <row r="26">
          <cell r="F26" t="str">
            <v>261000.000</v>
          </cell>
        </row>
        <row r="27">
          <cell r="F27" t="str">
            <v>264310.000</v>
          </cell>
        </row>
        <row r="28">
          <cell r="F28" t="str">
            <v>264350.000</v>
          </cell>
        </row>
        <row r="29">
          <cell r="F29" t="str">
            <v>264500.000</v>
          </cell>
        </row>
        <row r="30">
          <cell r="F30" t="str">
            <v>268300.000</v>
          </cell>
        </row>
        <row r="31">
          <cell r="F31" t="str">
            <v>278000.000</v>
          </cell>
        </row>
        <row r="32">
          <cell r="F32" t="str">
            <v>152000.000</v>
          </cell>
        </row>
        <row r="33">
          <cell r="F33" t="str">
            <v>151000.000</v>
          </cell>
        </row>
        <row r="34">
          <cell r="F34" t="str">
            <v>157000.000</v>
          </cell>
        </row>
        <row r="35">
          <cell r="F35" t="str">
            <v>158100.000</v>
          </cell>
        </row>
        <row r="36">
          <cell r="F36" t="str">
            <v>158200.000</v>
          </cell>
        </row>
        <row r="37">
          <cell r="F37" t="str">
            <v>158300.000</v>
          </cell>
        </row>
        <row r="38">
          <cell r="F38" t="str">
            <v>132000.000</v>
          </cell>
        </row>
        <row r="39">
          <cell r="F39" t="str">
            <v>159000.000</v>
          </cell>
        </row>
        <row r="40">
          <cell r="F40" t="str">
            <v>171000.000</v>
          </cell>
        </row>
        <row r="41">
          <cell r="F41" t="str">
            <v>175000.000</v>
          </cell>
        </row>
        <row r="42">
          <cell r="F42" t="str">
            <v>161000.000</v>
          </cell>
        </row>
        <row r="43">
          <cell r="F43" t="str">
            <v>167000.000</v>
          </cell>
        </row>
        <row r="44">
          <cell r="F44" t="str">
            <v>163000.000</v>
          </cell>
        </row>
        <row r="45">
          <cell r="F45" t="str">
            <v>163500.000</v>
          </cell>
        </row>
        <row r="46">
          <cell r="F46" t="str">
            <v>164000.000</v>
          </cell>
        </row>
        <row r="47">
          <cell r="F47" t="str">
            <v>166000.000</v>
          </cell>
        </row>
        <row r="48">
          <cell r="F48" t="str">
            <v>167200.000</v>
          </cell>
        </row>
        <row r="49">
          <cell r="F49" t="str">
            <v>167300.000</v>
          </cell>
        </row>
        <row r="50">
          <cell r="F50" t="str">
            <v>167400.000</v>
          </cell>
        </row>
        <row r="51">
          <cell r="F51" t="str">
            <v>167600.000</v>
          </cell>
        </row>
        <row r="52">
          <cell r="F52" t="str">
            <v>165000.000</v>
          </cell>
        </row>
        <row r="53">
          <cell r="F53" t="str">
            <v>167500.000</v>
          </cell>
        </row>
        <row r="54">
          <cell r="F54" t="str">
            <v>186000.000</v>
          </cell>
        </row>
        <row r="55">
          <cell r="F55" t="str">
            <v>186500.000</v>
          </cell>
        </row>
        <row r="56">
          <cell r="F56" t="str">
            <v>182000.000</v>
          </cell>
        </row>
        <row r="57">
          <cell r="F57" t="str">
            <v>185000.000</v>
          </cell>
        </row>
        <row r="58">
          <cell r="F58" t="str">
            <v>185500.000</v>
          </cell>
        </row>
        <row r="61">
          <cell r="F61" t="str">
            <v>201000.000</v>
          </cell>
        </row>
        <row r="62">
          <cell r="F62" t="str">
            <v>203000.000</v>
          </cell>
        </row>
        <row r="63">
          <cell r="F63" t="str">
            <v>231000.000</v>
          </cell>
        </row>
        <row r="64">
          <cell r="F64" t="str">
            <v>245000.000</v>
          </cell>
        </row>
        <row r="65">
          <cell r="F65" t="str">
            <v>276000.000</v>
          </cell>
        </row>
        <row r="66">
          <cell r="F66" t="str">
            <v>282000.000</v>
          </cell>
        </row>
        <row r="67">
          <cell r="F67" t="str">
            <v>216000.000</v>
          </cell>
        </row>
        <row r="68">
          <cell r="F68" t="str">
            <v>216500.000</v>
          </cell>
        </row>
        <row r="69">
          <cell r="F69" t="str">
            <v>219100.000</v>
          </cell>
        </row>
        <row r="70">
          <cell r="F70" t="str">
            <v>219101.000</v>
          </cell>
        </row>
        <row r="71">
          <cell r="F71" t="str">
            <v>219200.000</v>
          </cell>
        </row>
        <row r="72">
          <cell r="F72" t="str">
            <v>219300.000</v>
          </cell>
        </row>
        <row r="73">
          <cell r="F73" t="str">
            <v>219400.000</v>
          </cell>
        </row>
        <row r="74">
          <cell r="F74" t="str">
            <v>219500.000</v>
          </cell>
        </row>
        <row r="75">
          <cell r="F75" t="str">
            <v>219600.000</v>
          </cell>
        </row>
        <row r="76">
          <cell r="F76" t="str">
            <v>219700.000</v>
          </cell>
        </row>
        <row r="77">
          <cell r="F77" t="str">
            <v>219800.000</v>
          </cell>
        </row>
        <row r="78">
          <cell r="F78" t="str">
            <v>220000.000</v>
          </cell>
        </row>
        <row r="79">
          <cell r="F79" t="str">
            <v>221000.000</v>
          </cell>
        </row>
        <row r="80">
          <cell r="F80" t="str">
            <v>222000.000</v>
          </cell>
        </row>
        <row r="81">
          <cell r="F81" t="str">
            <v>223000.000</v>
          </cell>
        </row>
        <row r="82">
          <cell r="F82" t="str">
            <v>224000.000</v>
          </cell>
        </row>
        <row r="83">
          <cell r="F83" t="str">
            <v>203100.000</v>
          </cell>
        </row>
        <row r="84">
          <cell r="F84" t="str">
            <v>203200.000</v>
          </cell>
        </row>
        <row r="85">
          <cell r="F85" t="str">
            <v>203300.000</v>
          </cell>
        </row>
        <row r="86">
          <cell r="F86" t="str">
            <v>262000.000</v>
          </cell>
        </row>
        <row r="87">
          <cell r="F87" t="str">
            <v>268000.000</v>
          </cell>
        </row>
        <row r="88">
          <cell r="F88" t="str">
            <v>264400.000</v>
          </cell>
        </row>
        <row r="89">
          <cell r="F89" t="str">
            <v>278900.000</v>
          </cell>
        </row>
        <row r="90">
          <cell r="F90" t="str">
            <v>278990.000</v>
          </cell>
        </row>
        <row r="91">
          <cell r="F91" t="str">
            <v>281000.000</v>
          </cell>
        </row>
        <row r="92">
          <cell r="F92" t="str">
            <v>304000.000</v>
          </cell>
        </row>
        <row r="93">
          <cell r="F93" t="str">
            <v>305000.000</v>
          </cell>
        </row>
        <row r="94">
          <cell r="F94" t="str">
            <v>308000.000</v>
          </cell>
        </row>
        <row r="96">
          <cell r="F96" t="str">
            <v>306000.000</v>
          </cell>
        </row>
        <row r="97">
          <cell r="F97" t="str">
            <v>306100.000</v>
          </cell>
        </row>
        <row r="98">
          <cell r="F98" t="str">
            <v>306200.000</v>
          </cell>
        </row>
        <row r="99">
          <cell r="F99" t="str">
            <v>306300.000</v>
          </cell>
        </row>
        <row r="100">
          <cell r="F100" t="str">
            <v>307000.000</v>
          </cell>
        </row>
        <row r="103">
          <cell r="F103" t="str">
            <v>401000.000</v>
          </cell>
        </row>
        <row r="104">
          <cell r="F104" t="str">
            <v>445100.000</v>
          </cell>
        </row>
        <row r="105">
          <cell r="F105" t="str">
            <v>431100.000</v>
          </cell>
        </row>
        <row r="106">
          <cell r="F106" t="str">
            <v>432100.000</v>
          </cell>
        </row>
        <row r="107">
          <cell r="F107" t="str">
            <v>433100.000</v>
          </cell>
        </row>
        <row r="108">
          <cell r="F108" t="str">
            <v>436100.000</v>
          </cell>
        </row>
        <row r="109">
          <cell r="F109" t="str">
            <v>437100.000</v>
          </cell>
        </row>
        <row r="110">
          <cell r="F110" t="str">
            <v>438100.000</v>
          </cell>
        </row>
        <row r="111">
          <cell r="F111" t="str">
            <v>446100.000</v>
          </cell>
        </row>
        <row r="112">
          <cell r="F112" t="str">
            <v>406000.000</v>
          </cell>
        </row>
        <row r="113">
          <cell r="F113" t="str">
            <v>487000.000</v>
          </cell>
        </row>
        <row r="114">
          <cell r="F114" t="str">
            <v>431500.000</v>
          </cell>
        </row>
        <row r="115">
          <cell r="F115" t="str">
            <v>432500.000</v>
          </cell>
        </row>
        <row r="116">
          <cell r="F116" t="str">
            <v>433500.000</v>
          </cell>
        </row>
        <row r="117">
          <cell r="F117" t="str">
            <v>436500.000</v>
          </cell>
        </row>
        <row r="118">
          <cell r="F118" t="str">
            <v>437500.000</v>
          </cell>
        </row>
        <row r="119">
          <cell r="F119" t="str">
            <v>438500.000</v>
          </cell>
        </row>
        <row r="120">
          <cell r="F120" t="str">
            <v>439500.000</v>
          </cell>
        </row>
        <row r="121">
          <cell r="F121" t="str">
            <v>441500.000</v>
          </cell>
        </row>
        <row r="122">
          <cell r="F122" t="str">
            <v>444500.000</v>
          </cell>
        </row>
        <row r="123">
          <cell r="F123" t="str">
            <v>445500.000</v>
          </cell>
        </row>
        <row r="124">
          <cell r="F124" t="str">
            <v>446500.000</v>
          </cell>
        </row>
        <row r="125">
          <cell r="F125" t="str">
            <v>402000.000</v>
          </cell>
        </row>
        <row r="126">
          <cell r="F126" t="str">
            <v>402100.000</v>
          </cell>
        </row>
        <row r="127">
          <cell r="F127" t="str">
            <v>402200.000</v>
          </cell>
        </row>
        <row r="128">
          <cell r="F128" t="str">
            <v>409000.000</v>
          </cell>
        </row>
        <row r="129">
          <cell r="F129" t="str">
            <v>482000.000</v>
          </cell>
        </row>
        <row r="130">
          <cell r="F130" t="str">
            <v>483000.000</v>
          </cell>
        </row>
        <row r="131">
          <cell r="F131" t="str">
            <v>431200.000</v>
          </cell>
        </row>
        <row r="132">
          <cell r="F132" t="str">
            <v>431300.000</v>
          </cell>
        </row>
        <row r="133">
          <cell r="F133" t="str">
            <v>432200.000</v>
          </cell>
        </row>
        <row r="134">
          <cell r="F134" t="str">
            <v>432300.000</v>
          </cell>
        </row>
        <row r="135">
          <cell r="F135" t="str">
            <v>433200.000</v>
          </cell>
        </row>
        <row r="136">
          <cell r="F136" t="str">
            <v>433300.000</v>
          </cell>
        </row>
        <row r="137">
          <cell r="F137" t="str">
            <v>436200.000</v>
          </cell>
        </row>
        <row r="138">
          <cell r="F138" t="str">
            <v>435200.000</v>
          </cell>
        </row>
        <row r="139">
          <cell r="F139" t="str">
            <v>437200.000</v>
          </cell>
        </row>
        <row r="140">
          <cell r="F140" t="str">
            <v>438200.000</v>
          </cell>
        </row>
        <row r="141">
          <cell r="F141" t="str">
            <v>439200.000</v>
          </cell>
        </row>
        <row r="142">
          <cell r="F142" t="str">
            <v>441200.000</v>
          </cell>
        </row>
        <row r="143">
          <cell r="F143" t="str">
            <v>444200.000</v>
          </cell>
        </row>
        <row r="144">
          <cell r="F144" t="str">
            <v>445200.000</v>
          </cell>
        </row>
        <row r="145">
          <cell r="F145" t="str">
            <v>446200.000</v>
          </cell>
        </row>
        <row r="146">
          <cell r="F146" t="str">
            <v>403000.000</v>
          </cell>
        </row>
        <row r="147">
          <cell r="F147" t="str">
            <v>405000.000</v>
          </cell>
        </row>
        <row r="148">
          <cell r="F148" t="str">
            <v>409500.000</v>
          </cell>
        </row>
        <row r="149">
          <cell r="F149" t="str">
            <v>484000.000</v>
          </cell>
        </row>
        <row r="150">
          <cell r="F150" t="str">
            <v>431400.000</v>
          </cell>
        </row>
        <row r="151">
          <cell r="F151" t="str">
            <v>432400.000</v>
          </cell>
        </row>
        <row r="152">
          <cell r="F152" t="str">
            <v>433400.000</v>
          </cell>
        </row>
        <row r="153">
          <cell r="F153" t="str">
            <v>436400.000</v>
          </cell>
        </row>
        <row r="154">
          <cell r="F154" t="str">
            <v>437400.000</v>
          </cell>
        </row>
        <row r="155">
          <cell r="F155" t="str">
            <v>439400.000</v>
          </cell>
        </row>
        <row r="156">
          <cell r="F156" t="str">
            <v>444400.000</v>
          </cell>
        </row>
        <row r="157">
          <cell r="F157" t="str">
            <v>438400.000</v>
          </cell>
        </row>
        <row r="158">
          <cell r="F158" t="str">
            <v>445400.000</v>
          </cell>
        </row>
        <row r="159">
          <cell r="F159" t="str">
            <v>407000.000</v>
          </cell>
        </row>
        <row r="160">
          <cell r="F160" t="str">
            <v>488000.000</v>
          </cell>
        </row>
        <row r="161">
          <cell r="F161" t="str">
            <v>431600.000</v>
          </cell>
        </row>
        <row r="162">
          <cell r="F162" t="str">
            <v>432600.000</v>
          </cell>
        </row>
        <row r="163">
          <cell r="F163" t="str">
            <v>433600.000</v>
          </cell>
        </row>
        <row r="164">
          <cell r="F164" t="str">
            <v>437600.000</v>
          </cell>
        </row>
        <row r="165">
          <cell r="F165" t="str">
            <v>438600.000</v>
          </cell>
        </row>
        <row r="166">
          <cell r="F166" t="str">
            <v>439600.000</v>
          </cell>
        </row>
        <row r="167">
          <cell r="F167" t="str">
            <v>444600.000</v>
          </cell>
        </row>
        <row r="168">
          <cell r="F168" t="str">
            <v>445600.000</v>
          </cell>
        </row>
        <row r="169">
          <cell r="F169" t="str">
            <v>409995.000</v>
          </cell>
        </row>
        <row r="170">
          <cell r="F170" t="str">
            <v>491000.000</v>
          </cell>
        </row>
        <row r="171">
          <cell r="F171" t="str">
            <v>492000.000</v>
          </cell>
        </row>
        <row r="172">
          <cell r="F172" t="str">
            <v>492500.000</v>
          </cell>
        </row>
        <row r="173">
          <cell r="F173" t="str">
            <v>498000.000</v>
          </cell>
        </row>
        <row r="174">
          <cell r="F174" t="str">
            <v>498800.000</v>
          </cell>
        </row>
        <row r="175">
          <cell r="F175" t="str">
            <v>499000.000</v>
          </cell>
        </row>
        <row r="176">
          <cell r="F176" t="str">
            <v>498100.000</v>
          </cell>
        </row>
        <row r="177">
          <cell r="F177" t="str">
            <v>497500.000</v>
          </cell>
        </row>
        <row r="180">
          <cell r="F180" t="str">
            <v>671000.000</v>
          </cell>
        </row>
        <row r="181">
          <cell r="F181" t="str">
            <v>671100.000</v>
          </cell>
        </row>
        <row r="182">
          <cell r="F182" t="str">
            <v>671200.000</v>
          </cell>
        </row>
        <row r="183">
          <cell r="F183" t="str">
            <v>672100.000</v>
          </cell>
        </row>
        <row r="184">
          <cell r="F184" t="str">
            <v>672200.000</v>
          </cell>
        </row>
        <row r="185">
          <cell r="F185" t="str">
            <v>672300.000</v>
          </cell>
        </row>
        <row r="186">
          <cell r="F186" t="str">
            <v>676100.000</v>
          </cell>
        </row>
        <row r="187">
          <cell r="F187" t="str">
            <v>676200.000</v>
          </cell>
        </row>
        <row r="188">
          <cell r="F188" t="str">
            <v>676300.000</v>
          </cell>
        </row>
        <row r="189">
          <cell r="F189" t="str">
            <v>673100.000</v>
          </cell>
        </row>
        <row r="190">
          <cell r="F190" t="str">
            <v>673200.000</v>
          </cell>
        </row>
        <row r="191">
          <cell r="F191" t="str">
            <v>673300.000</v>
          </cell>
        </row>
        <row r="192">
          <cell r="F192" t="str">
            <v>673400.000</v>
          </cell>
        </row>
        <row r="193">
          <cell r="F193" t="str">
            <v>677100.000</v>
          </cell>
        </row>
        <row r="194">
          <cell r="F194" t="str">
            <v>677200.000</v>
          </cell>
        </row>
        <row r="195">
          <cell r="F195" t="str">
            <v>677300.000</v>
          </cell>
        </row>
        <row r="196">
          <cell r="F196" t="str">
            <v>674100.000</v>
          </cell>
        </row>
        <row r="197">
          <cell r="F197" t="str">
            <v>674200.000</v>
          </cell>
        </row>
        <row r="198">
          <cell r="F198" t="str">
            <v>674300.000</v>
          </cell>
        </row>
        <row r="199">
          <cell r="F199" t="str">
            <v>674400.000</v>
          </cell>
        </row>
        <row r="200">
          <cell r="F200" t="str">
            <v>678100.000</v>
          </cell>
        </row>
        <row r="201">
          <cell r="F201" t="str">
            <v>678200.000</v>
          </cell>
        </row>
        <row r="202">
          <cell r="F202" t="str">
            <v>678300.000</v>
          </cell>
        </row>
        <row r="203">
          <cell r="F203" t="str">
            <v>611000.000</v>
          </cell>
        </row>
        <row r="204">
          <cell r="F204" t="str">
            <v>671700.000</v>
          </cell>
        </row>
        <row r="205">
          <cell r="F205" t="str">
            <v>611600.000</v>
          </cell>
        </row>
        <row r="206">
          <cell r="F206" t="str">
            <v>671300.000</v>
          </cell>
        </row>
        <row r="207">
          <cell r="F207" t="str">
            <v>611700.000</v>
          </cell>
        </row>
        <row r="208">
          <cell r="F208" t="str">
            <v>611500.000</v>
          </cell>
        </row>
        <row r="209">
          <cell r="F209" t="str">
            <v>675200.000</v>
          </cell>
        </row>
        <row r="210">
          <cell r="F210" t="str">
            <v>675300.000</v>
          </cell>
        </row>
        <row r="211">
          <cell r="F211" t="str">
            <v>611800.000</v>
          </cell>
        </row>
        <row r="212">
          <cell r="F212" t="str">
            <v>614500.000</v>
          </cell>
        </row>
        <row r="213">
          <cell r="F213" t="str">
            <v>614600.000</v>
          </cell>
        </row>
        <row r="214">
          <cell r="F214" t="str">
            <v>614800.000</v>
          </cell>
        </row>
        <row r="215">
          <cell r="F215" t="str">
            <v>615000.000</v>
          </cell>
        </row>
        <row r="216">
          <cell r="F216" t="str">
            <v>615600.000</v>
          </cell>
        </row>
        <row r="217">
          <cell r="F217" t="str">
            <v>614700.000</v>
          </cell>
        </row>
        <row r="218">
          <cell r="F218" t="str">
            <v>615800.000</v>
          </cell>
        </row>
        <row r="219">
          <cell r="F219" t="str">
            <v>613400.000</v>
          </cell>
        </row>
        <row r="220">
          <cell r="F220" t="str">
            <v>616200.000</v>
          </cell>
        </row>
        <row r="221">
          <cell r="F221" t="str">
            <v>615100.000</v>
          </cell>
        </row>
        <row r="222">
          <cell r="F222" t="str">
            <v>613200.000</v>
          </cell>
        </row>
        <row r="223">
          <cell r="F223" t="str">
            <v>614100.000</v>
          </cell>
        </row>
        <row r="224">
          <cell r="F224" t="str">
            <v>618000.000</v>
          </cell>
        </row>
        <row r="225">
          <cell r="F225" t="str">
            <v>617010.000</v>
          </cell>
        </row>
        <row r="226">
          <cell r="F226" t="str">
            <v>613600.000</v>
          </cell>
        </row>
        <row r="227">
          <cell r="F227" t="str">
            <v>614200.000</v>
          </cell>
        </row>
        <row r="228">
          <cell r="F228" t="str">
            <v>615400.000</v>
          </cell>
        </row>
        <row r="229">
          <cell r="F229" t="str">
            <v>616100.000</v>
          </cell>
        </row>
        <row r="230">
          <cell r="F230" t="str">
            <v>616500.000</v>
          </cell>
        </row>
        <row r="231">
          <cell r="F231" t="str">
            <v>616600.000</v>
          </cell>
        </row>
        <row r="232">
          <cell r="F232" t="str">
            <v>616700.000</v>
          </cell>
        </row>
        <row r="233">
          <cell r="F233" t="str">
            <v>616800.000</v>
          </cell>
        </row>
        <row r="234">
          <cell r="F234" t="str">
            <v>617030.000</v>
          </cell>
        </row>
        <row r="235">
          <cell r="F235" t="str">
            <v>617031.000</v>
          </cell>
        </row>
        <row r="236">
          <cell r="F236" t="str">
            <v>617032.000</v>
          </cell>
        </row>
        <row r="237">
          <cell r="F237" t="str">
            <v>617050.000</v>
          </cell>
        </row>
        <row r="238">
          <cell r="F238" t="str">
            <v>617080.000</v>
          </cell>
        </row>
        <row r="239">
          <cell r="F239" t="str">
            <v>617900.000</v>
          </cell>
        </row>
        <row r="240">
          <cell r="F240" t="str">
            <v>612200.000</v>
          </cell>
        </row>
        <row r="241">
          <cell r="F241" t="str">
            <v>616000.000</v>
          </cell>
        </row>
        <row r="242">
          <cell r="F242" t="str">
            <v>616300.000</v>
          </cell>
        </row>
        <row r="243">
          <cell r="F243" t="str">
            <v>616400.000</v>
          </cell>
        </row>
        <row r="244">
          <cell r="F244" t="str">
            <v>616900.000</v>
          </cell>
        </row>
        <row r="245">
          <cell r="F245" t="str">
            <v>617100.000</v>
          </cell>
        </row>
        <row r="246">
          <cell r="F246" t="str">
            <v>615200.000</v>
          </cell>
        </row>
        <row r="247">
          <cell r="F247" t="str">
            <v>614000.000</v>
          </cell>
        </row>
        <row r="248">
          <cell r="F248" t="str">
            <v>612000.000</v>
          </cell>
        </row>
        <row r="249">
          <cell r="F249" t="str">
            <v>678900.000</v>
          </cell>
        </row>
        <row r="250">
          <cell r="F250" t="str">
            <v>671400.000</v>
          </cell>
        </row>
        <row r="251">
          <cell r="F251" t="str">
            <v>631000.000</v>
          </cell>
        </row>
        <row r="252">
          <cell r="F252" t="str">
            <v>632000.000</v>
          </cell>
        </row>
        <row r="253">
          <cell r="F253" t="str">
            <v>637100.000</v>
          </cell>
        </row>
        <row r="254">
          <cell r="F254" t="str">
            <v>637000.000</v>
          </cell>
        </row>
        <row r="255">
          <cell r="F255" t="str">
            <v>637300.000</v>
          </cell>
        </row>
        <row r="256">
          <cell r="F256" t="str">
            <v>639000.000</v>
          </cell>
        </row>
        <row r="257">
          <cell r="F257" t="str">
            <v>636000.000</v>
          </cell>
        </row>
        <row r="258">
          <cell r="F258" t="str">
            <v>636100.000</v>
          </cell>
        </row>
        <row r="259">
          <cell r="F259" t="str">
            <v>636200.000</v>
          </cell>
        </row>
        <row r="260">
          <cell r="F260" t="str">
            <v>632100.000</v>
          </cell>
        </row>
        <row r="261">
          <cell r="F261" t="str">
            <v>638000.000</v>
          </cell>
        </row>
        <row r="262">
          <cell r="F262" t="str">
            <v>641100.000</v>
          </cell>
        </row>
        <row r="263">
          <cell r="F263" t="str">
            <v>642100.000</v>
          </cell>
        </row>
        <row r="264">
          <cell r="F264" t="str">
            <v>641000.000</v>
          </cell>
        </row>
        <row r="265">
          <cell r="F265" t="str">
            <v>641050.000</v>
          </cell>
        </row>
        <row r="266">
          <cell r="F266" t="str">
            <v>644000.000</v>
          </cell>
        </row>
        <row r="267">
          <cell r="F267" t="str">
            <v>645000.000</v>
          </cell>
        </row>
        <row r="268">
          <cell r="F268" t="str">
            <v>642000.000</v>
          </cell>
        </row>
        <row r="269">
          <cell r="F269" t="str">
            <v>649000.000</v>
          </cell>
        </row>
        <row r="270">
          <cell r="F270" t="str">
            <v>651000.000</v>
          </cell>
        </row>
        <row r="271">
          <cell r="F271" t="str">
            <v>652000.000</v>
          </cell>
        </row>
        <row r="272">
          <cell r="F272" t="str">
            <v>661000.000</v>
          </cell>
        </row>
        <row r="273">
          <cell r="F273" t="str">
            <v>662000.000</v>
          </cell>
        </row>
        <row r="274">
          <cell r="F274" t="str">
            <v>659000.000</v>
          </cell>
        </row>
        <row r="275">
          <cell r="F275" t="str">
            <v>669000.000</v>
          </cell>
        </row>
        <row r="276">
          <cell r="F276" t="str">
            <v>653000.000</v>
          </cell>
        </row>
        <row r="277">
          <cell r="F277" t="str">
            <v>675100.000</v>
          </cell>
        </row>
        <row r="278">
          <cell r="F278" t="str">
            <v>671600.000</v>
          </cell>
        </row>
        <row r="279">
          <cell r="F279" t="str">
            <v>671800.000</v>
          </cell>
        </row>
        <row r="280">
          <cell r="F280" t="str">
            <v>679100.000</v>
          </cell>
        </row>
        <row r="281">
          <cell r="F281" t="str">
            <v>679200.000</v>
          </cell>
        </row>
        <row r="282">
          <cell r="F282" t="str">
            <v>671500.000</v>
          </cell>
        </row>
        <row r="283">
          <cell r="F283" t="str">
            <v>681000.000</v>
          </cell>
        </row>
        <row r="284">
          <cell r="F284" t="str">
            <v>681100.000</v>
          </cell>
        </row>
        <row r="285">
          <cell r="F285" t="str">
            <v>681200.000</v>
          </cell>
        </row>
        <row r="286">
          <cell r="F286" t="str">
            <v>682000.000</v>
          </cell>
        </row>
        <row r="287">
          <cell r="F287" t="str">
            <v>682500.000</v>
          </cell>
        </row>
        <row r="289">
          <cell r="F289" t="str">
            <v>712100.000</v>
          </cell>
        </row>
        <row r="290">
          <cell r="F290" t="str">
            <v>712200.000</v>
          </cell>
        </row>
        <row r="291">
          <cell r="F291" t="str">
            <v>712300.000</v>
          </cell>
        </row>
        <row r="292">
          <cell r="F292" t="str">
            <v>712400.000</v>
          </cell>
        </row>
        <row r="293">
          <cell r="F293" t="str">
            <v>712500.000</v>
          </cell>
        </row>
        <row r="294">
          <cell r="F294" t="str">
            <v>722100.000</v>
          </cell>
        </row>
        <row r="295">
          <cell r="F295" t="str">
            <v>722200.000</v>
          </cell>
        </row>
        <row r="296">
          <cell r="F296" t="str">
            <v>722300.000</v>
          </cell>
        </row>
        <row r="297">
          <cell r="F297" t="str">
            <v>722400.000</v>
          </cell>
        </row>
        <row r="298">
          <cell r="F298" t="str">
            <v>722500.000</v>
          </cell>
        </row>
        <row r="299">
          <cell r="F299" t="str">
            <v>732100.000</v>
          </cell>
        </row>
        <row r="300">
          <cell r="F300" t="str">
            <v>732200.000</v>
          </cell>
        </row>
        <row r="301">
          <cell r="F301" t="str">
            <v>732300.000</v>
          </cell>
        </row>
        <row r="302">
          <cell r="F302" t="str">
            <v>732400.000</v>
          </cell>
        </row>
        <row r="303">
          <cell r="F303" t="str">
            <v>732500.000</v>
          </cell>
        </row>
        <row r="304">
          <cell r="F304" t="str">
            <v>741000.000</v>
          </cell>
        </row>
        <row r="306">
          <cell r="F306" t="str">
            <v>691000.000</v>
          </cell>
        </row>
        <row r="307">
          <cell r="F307" t="str">
            <v>702000.000</v>
          </cell>
        </row>
        <row r="308">
          <cell r="F308" t="str">
            <v>692000.000</v>
          </cell>
        </row>
        <row r="309">
          <cell r="F309" t="str">
            <v>699000.000</v>
          </cell>
        </row>
        <row r="310">
          <cell r="F310" t="str">
            <v>674600.000</v>
          </cell>
        </row>
        <row r="311">
          <cell r="F311" t="str">
            <v>674700.000</v>
          </cell>
        </row>
        <row r="312">
          <cell r="F312" t="str">
            <v>674800.000</v>
          </cell>
        </row>
        <row r="313">
          <cell r="F313" t="str">
            <v>674900.000</v>
          </cell>
        </row>
        <row r="314">
          <cell r="F314" t="str">
            <v>752100.000</v>
          </cell>
        </row>
        <row r="315">
          <cell r="F315" t="str">
            <v>756100.000</v>
          </cell>
        </row>
        <row r="316">
          <cell r="F316" t="str">
            <v>762100.000</v>
          </cell>
        </row>
        <row r="317">
          <cell r="F317" t="str">
            <v>766400.000</v>
          </cell>
        </row>
        <row r="318">
          <cell r="F318" t="str">
            <v>782200.000</v>
          </cell>
        </row>
        <row r="319">
          <cell r="F319" t="str">
            <v>782400.000</v>
          </cell>
        </row>
        <row r="320">
          <cell r="F320" t="str">
            <v>786800.000</v>
          </cell>
        </row>
        <row r="321">
          <cell r="F321" t="str">
            <v>787000.000</v>
          </cell>
        </row>
        <row r="322">
          <cell r="F322" t="str">
            <v>613500.000</v>
          </cell>
        </row>
        <row r="323">
          <cell r="F323" t="str">
            <v>678500.000</v>
          </cell>
        </row>
        <row r="324">
          <cell r="F324" t="str">
            <v>746200.000</v>
          </cell>
        </row>
        <row r="325">
          <cell r="F325" t="str">
            <v>746400.000</v>
          </cell>
        </row>
        <row r="326">
          <cell r="F326" t="str">
            <v>746600.000</v>
          </cell>
        </row>
        <row r="327">
          <cell r="F327" t="str">
            <v>756200.000</v>
          </cell>
        </row>
        <row r="328">
          <cell r="F328" t="str">
            <v>756400.000</v>
          </cell>
        </row>
        <row r="329">
          <cell r="F329" t="str">
            <v>756500.000</v>
          </cell>
        </row>
        <row r="330">
          <cell r="F330" t="str">
            <v>757000.000</v>
          </cell>
        </row>
        <row r="331">
          <cell r="F331" t="str">
            <v>759000.000</v>
          </cell>
        </row>
        <row r="332">
          <cell r="F332" t="str">
            <v>762200.000</v>
          </cell>
        </row>
        <row r="333">
          <cell r="F333" t="str">
            <v>762400.000</v>
          </cell>
        </row>
        <row r="334">
          <cell r="F334" t="str">
            <v>762500.000</v>
          </cell>
        </row>
        <row r="335">
          <cell r="F335" t="str">
            <v>762600.000</v>
          </cell>
        </row>
        <row r="336">
          <cell r="F336" t="str">
            <v>763000.000</v>
          </cell>
        </row>
        <row r="337">
          <cell r="F337" t="str">
            <v>766200.000</v>
          </cell>
        </row>
        <row r="338">
          <cell r="F338" t="str">
            <v>766500.000</v>
          </cell>
        </row>
        <row r="339">
          <cell r="F339" t="str">
            <v>766600.000</v>
          </cell>
        </row>
        <row r="340">
          <cell r="F340" t="str">
            <v>767000.000</v>
          </cell>
        </row>
        <row r="341">
          <cell r="F341" t="str">
            <v>772200.000</v>
          </cell>
        </row>
        <row r="342">
          <cell r="F342" t="str">
            <v>772500.000</v>
          </cell>
        </row>
        <row r="343">
          <cell r="F343" t="str">
            <v>796100.000</v>
          </cell>
        </row>
        <row r="344">
          <cell r="F344" t="str">
            <v>796200.000</v>
          </cell>
        </row>
        <row r="345">
          <cell r="F345" t="str">
            <v>796400.000</v>
          </cell>
        </row>
        <row r="346">
          <cell r="F346" t="str">
            <v>796500.000</v>
          </cell>
        </row>
        <row r="347">
          <cell r="F347" t="str">
            <v>797000.000</v>
          </cell>
        </row>
        <row r="348">
          <cell r="F348" t="str">
            <v>617800.000</v>
          </cell>
        </row>
        <row r="349">
          <cell r="F349" t="str">
            <v>679900.000</v>
          </cell>
        </row>
        <row r="350">
          <cell r="F350" t="str">
            <v>689000.000</v>
          </cell>
        </row>
        <row r="351">
          <cell r="F351" t="str">
            <v>752200.000</v>
          </cell>
        </row>
        <row r="352">
          <cell r="F352" t="str">
            <v>752400.000</v>
          </cell>
        </row>
        <row r="353">
          <cell r="F353" t="str">
            <v>752500.000</v>
          </cell>
        </row>
        <row r="354">
          <cell r="F354" t="str">
            <v>753000.000</v>
          </cell>
        </row>
        <row r="355">
          <cell r="F355" t="str">
            <v>754000.000</v>
          </cell>
        </row>
        <row r="356">
          <cell r="F356" t="str">
            <v>786100.000</v>
          </cell>
        </row>
        <row r="357">
          <cell r="F357" t="str">
            <v>786200.000</v>
          </cell>
        </row>
        <row r="358">
          <cell r="F358" t="str">
            <v>786400.000</v>
          </cell>
        </row>
        <row r="359">
          <cell r="F359" t="str">
            <v>786500.000</v>
          </cell>
        </row>
        <row r="360">
          <cell r="F360" t="str">
            <v>786600.000</v>
          </cell>
        </row>
        <row r="361">
          <cell r="F361" t="str">
            <v>792100.000</v>
          </cell>
        </row>
        <row r="362">
          <cell r="F362" t="str">
            <v>792200.000</v>
          </cell>
        </row>
        <row r="363">
          <cell r="F363" t="str">
            <v>792400.000</v>
          </cell>
        </row>
        <row r="364">
          <cell r="F364" t="str">
            <v>792500.000</v>
          </cell>
        </row>
        <row r="365">
          <cell r="F365" t="str">
            <v>792600.000</v>
          </cell>
        </row>
        <row r="366">
          <cell r="F366" t="str">
            <v>792800.000</v>
          </cell>
        </row>
        <row r="367">
          <cell r="F367" t="str">
            <v>793000.000</v>
          </cell>
        </row>
        <row r="368">
          <cell r="F368" t="str">
            <v>804000.000</v>
          </cell>
        </row>
        <row r="369">
          <cell r="F369" t="str">
            <v>679400.000</v>
          </cell>
        </row>
        <row r="370">
          <cell r="F370" t="str">
            <v>625000.000</v>
          </cell>
        </row>
        <row r="371">
          <cell r="F371" t="str">
            <v>626000.000</v>
          </cell>
        </row>
        <row r="372">
          <cell r="F372" t="str">
            <v>626200.000</v>
          </cell>
        </row>
        <row r="373">
          <cell r="F373" t="str">
            <v>626500.000</v>
          </cell>
        </row>
        <row r="374">
          <cell r="F374" t="str">
            <v>627500.000</v>
          </cell>
        </row>
        <row r="375">
          <cell r="F375" t="str">
            <v>627000.000</v>
          </cell>
        </row>
        <row r="376">
          <cell r="F376" t="str">
            <v>629000.000</v>
          </cell>
        </row>
        <row r="377">
          <cell r="F377" t="str">
            <v>623000.000</v>
          </cell>
        </row>
        <row r="378">
          <cell r="F378" t="str">
            <v>628000.000</v>
          </cell>
        </row>
        <row r="379">
          <cell r="F379" t="str">
            <v>628500.000</v>
          </cell>
        </row>
        <row r="380">
          <cell r="F380" t="str">
            <v>615300.000</v>
          </cell>
        </row>
        <row r="381">
          <cell r="F381" t="str">
            <v>621000.000</v>
          </cell>
        </row>
        <row r="382">
          <cell r="F382" t="str">
            <v>801000.000</v>
          </cell>
        </row>
        <row r="383">
          <cell r="F383" t="str">
            <v>803000.000</v>
          </cell>
        </row>
        <row r="384">
          <cell r="F384" t="str">
            <v>618300.000</v>
          </cell>
        </row>
        <row r="385">
          <cell r="F385" t="str">
            <v>619900.000</v>
          </cell>
        </row>
        <row r="386">
          <cell r="F386" t="str">
            <v>612700.000</v>
          </cell>
        </row>
        <row r="387">
          <cell r="F387" t="str">
            <v>613100.000</v>
          </cell>
        </row>
        <row r="388">
          <cell r="F388" t="str">
            <v>613300.000</v>
          </cell>
        </row>
        <row r="389">
          <cell r="F389" t="str">
            <v>612600.000</v>
          </cell>
        </row>
        <row r="390">
          <cell r="F390" t="str">
            <v>612800.000</v>
          </cell>
        </row>
        <row r="391">
          <cell r="F391" t="str">
            <v>613000.000</v>
          </cell>
        </row>
        <row r="392">
          <cell r="F392" t="str">
            <v>612500.000</v>
          </cell>
        </row>
        <row r="393">
          <cell r="F393" t="str">
            <v>612900.000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J12" sqref="J12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06ED4-D1D7-4D69-8198-6FF92FA59B68}">
  <dimension ref="A1:S40"/>
  <sheetViews>
    <sheetView tabSelected="1" workbookViewId="0">
      <selection activeCell="H18" sqref="H18"/>
    </sheetView>
  </sheetViews>
  <sheetFormatPr defaultColWidth="8.8984375" defaultRowHeight="14.4" x14ac:dyDescent="0.3"/>
  <cols>
    <col min="1" max="1" width="10.69921875" style="2" customWidth="1"/>
    <col min="2" max="2" width="13.19921875" style="3" customWidth="1"/>
    <col min="3" max="3" width="29.19921875" style="14" bestFit="1" customWidth="1"/>
    <col min="4" max="4" width="11.796875" style="15" bestFit="1" customWidth="1"/>
    <col min="5" max="5" width="11.796875" style="16" bestFit="1" customWidth="1"/>
    <col min="6" max="6" width="8.59765625" style="16" customWidth="1"/>
    <col min="7" max="7" width="12.69921875" style="2" customWidth="1"/>
    <col min="8" max="8" width="10.8984375" style="14" customWidth="1"/>
    <col min="9" max="9" width="12.3984375" style="14" bestFit="1" customWidth="1"/>
    <col min="10" max="10" width="13.69921875" style="14" bestFit="1" customWidth="1"/>
    <col min="11" max="11" width="13.59765625" style="14" bestFit="1" customWidth="1"/>
    <col min="12" max="12" width="9.59765625" style="14" bestFit="1" customWidth="1"/>
    <col min="13" max="13" width="9.09765625" style="14" bestFit="1" customWidth="1"/>
    <col min="14" max="14" width="9.59765625" style="14" customWidth="1"/>
    <col min="15" max="15" width="10.59765625" style="14" bestFit="1" customWidth="1"/>
    <col min="16" max="17" width="12.69921875" style="14" customWidth="1"/>
    <col min="18" max="18" width="9" style="2" bestFit="1" customWidth="1"/>
    <col min="19" max="16384" width="8.8984375" style="2"/>
  </cols>
  <sheetData>
    <row r="1" spans="1:19" x14ac:dyDescent="0.3">
      <c r="A1" s="1" t="s">
        <v>3</v>
      </c>
    </row>
    <row r="2" spans="1:19" x14ac:dyDescent="0.3">
      <c r="A2" s="1" t="s">
        <v>84</v>
      </c>
    </row>
    <row r="3" spans="1:19" x14ac:dyDescent="0.3">
      <c r="A3" s="1" t="s">
        <v>94</v>
      </c>
    </row>
    <row r="4" spans="1:19" ht="44.9" x14ac:dyDescent="0.45">
      <c r="A4" s="4" t="s">
        <v>4</v>
      </c>
      <c r="B4" s="4" t="s">
        <v>85</v>
      </c>
      <c r="C4" s="5" t="s">
        <v>5</v>
      </c>
      <c r="D4" s="17" t="s">
        <v>6</v>
      </c>
      <c r="E4" s="18" t="s">
        <v>7</v>
      </c>
      <c r="F4" s="18" t="s">
        <v>86</v>
      </c>
      <c r="G4" s="19" t="s">
        <v>8</v>
      </c>
      <c r="H4" s="6" t="s">
        <v>9</v>
      </c>
      <c r="I4" s="7" t="s">
        <v>10</v>
      </c>
      <c r="J4" s="7" t="s">
        <v>11</v>
      </c>
      <c r="K4" s="7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1" t="s">
        <v>18</v>
      </c>
      <c r="R4" s="21" t="s">
        <v>19</v>
      </c>
    </row>
    <row r="5" spans="1:19" x14ac:dyDescent="0.3">
      <c r="A5" s="22" t="s">
        <v>83</v>
      </c>
      <c r="B5" s="23">
        <v>4306.1000000000004</v>
      </c>
      <c r="C5" s="24" t="s">
        <v>20</v>
      </c>
      <c r="D5" s="25">
        <v>335.5</v>
      </c>
      <c r="E5" s="26">
        <f>D5/2080</f>
        <v>0.16129807692307693</v>
      </c>
      <c r="F5" s="27">
        <f>ROUNDUP(E5,0)</f>
        <v>1</v>
      </c>
      <c r="G5" s="27">
        <v>14703.68</v>
      </c>
      <c r="H5" s="28">
        <f t="shared" ref="H5:H23" si="0">G5/$G$24</f>
        <v>2.675554509685677E-3</v>
      </c>
      <c r="I5" s="14">
        <f t="shared" ref="I5:I14" si="1">H5*PRTax</f>
        <v>1349.9854890039931</v>
      </c>
      <c r="J5" s="14">
        <f t="shared" ref="J5:J14" si="2">H5*WorkC</f>
        <v>331.0310018005232</v>
      </c>
      <c r="K5" s="14">
        <f t="shared" ref="K5:K14" si="3">H5*Health</f>
        <v>676.07166185802726</v>
      </c>
      <c r="L5" s="14">
        <f t="shared" ref="L5:L14" si="4">H5*Dental</f>
        <v>32.705576993221264</v>
      </c>
      <c r="M5" s="14">
        <f t="shared" ref="M5:M14" si="5">H5*Life</f>
        <v>31.234476857160789</v>
      </c>
      <c r="N5" s="14">
        <f t="shared" ref="N5:N14" si="6">H5*Penwion</f>
        <v>37.126529487300395</v>
      </c>
      <c r="O5" s="14">
        <f t="shared" ref="O5:O14" si="7">H5*(Other+Other2)</f>
        <v>24.825961940016555</v>
      </c>
      <c r="P5" s="8">
        <f>SUM(I5:O5)</f>
        <v>2482.9806979402424</v>
      </c>
      <c r="Q5" s="14">
        <f>SUM(K5:O5)</f>
        <v>801.96420713572627</v>
      </c>
      <c r="R5" s="14">
        <f>SUM(I5:J5)</f>
        <v>1681.0164908045163</v>
      </c>
      <c r="S5" s="11"/>
    </row>
    <row r="6" spans="1:19" x14ac:dyDescent="0.3">
      <c r="A6" s="22" t="s">
        <v>74</v>
      </c>
      <c r="B6" s="23">
        <v>5105.1000000000004</v>
      </c>
      <c r="C6" s="24" t="s">
        <v>21</v>
      </c>
      <c r="D6" s="25">
        <v>5895.3</v>
      </c>
      <c r="E6" s="26">
        <f t="shared" ref="E6:E22" si="8">D6/2080</f>
        <v>2.8342788461538464</v>
      </c>
      <c r="F6" s="27">
        <f t="shared" ref="F6:F22" si="9">ROUNDUP(E6,0)</f>
        <v>3</v>
      </c>
      <c r="G6" s="27">
        <v>150390.51</v>
      </c>
      <c r="H6" s="28">
        <f t="shared" si="0"/>
        <v>2.7365802795247782E-2</v>
      </c>
      <c r="I6" s="14">
        <f t="shared" si="1"/>
        <v>13807.768271882271</v>
      </c>
      <c r="J6" s="14">
        <f t="shared" si="2"/>
        <v>3385.8137001479631</v>
      </c>
      <c r="K6" s="14">
        <f t="shared" si="3"/>
        <v>6914.9193959183194</v>
      </c>
      <c r="L6" s="14">
        <f t="shared" si="4"/>
        <v>334.51546849868964</v>
      </c>
      <c r="M6" s="14">
        <f t="shared" si="5"/>
        <v>319.46892914777851</v>
      </c>
      <c r="N6" s="14">
        <f t="shared" si="6"/>
        <v>379.73335274741731</v>
      </c>
      <c r="O6" s="14">
        <f t="shared" si="7"/>
        <v>253.92208463457305</v>
      </c>
      <c r="P6" s="8">
        <f t="shared" ref="P6:P20" si="10">SUM(I6:O6)</f>
        <v>25396.141202977014</v>
      </c>
      <c r="Q6" s="14">
        <f t="shared" ref="Q6:Q22" si="11">SUM(K6:O6)</f>
        <v>8202.5592309467793</v>
      </c>
      <c r="R6" s="14">
        <f t="shared" ref="R6:R22" si="12">SUM(I6:J6)</f>
        <v>17193.581972030235</v>
      </c>
    </row>
    <row r="7" spans="1:19" x14ac:dyDescent="0.3">
      <c r="A7" s="22" t="s">
        <v>76</v>
      </c>
      <c r="B7" s="23">
        <v>5205.1000000000004</v>
      </c>
      <c r="C7" s="24" t="s">
        <v>22</v>
      </c>
      <c r="D7" s="25">
        <v>24048.2</v>
      </c>
      <c r="E7" s="26">
        <f t="shared" si="8"/>
        <v>11.561634615384616</v>
      </c>
      <c r="F7" s="27">
        <f t="shared" si="9"/>
        <v>12</v>
      </c>
      <c r="G7" s="27">
        <v>521721.41000000003</v>
      </c>
      <c r="H7" s="28">
        <f t="shared" si="0"/>
        <v>9.4935014317849009E-2</v>
      </c>
      <c r="I7" s="14">
        <f t="shared" si="1"/>
        <v>47900.684237055131</v>
      </c>
      <c r="J7" s="14">
        <f t="shared" si="2"/>
        <v>11745.764394565273</v>
      </c>
      <c r="K7" s="14">
        <f t="shared" si="3"/>
        <v>23988.62466305124</v>
      </c>
      <c r="L7" s="14">
        <f t="shared" si="4"/>
        <v>1160.4713747692385</v>
      </c>
      <c r="M7" s="14">
        <f t="shared" si="5"/>
        <v>1108.2732558468558</v>
      </c>
      <c r="N7" s="14">
        <f t="shared" si="6"/>
        <v>1317.3372456773366</v>
      </c>
      <c r="O7" s="14">
        <f t="shared" si="7"/>
        <v>880.88396020260052</v>
      </c>
      <c r="P7" s="8">
        <f t="shared" si="10"/>
        <v>88102.039131167679</v>
      </c>
      <c r="Q7" s="14">
        <f t="shared" si="11"/>
        <v>28455.59049954727</v>
      </c>
      <c r="R7" s="14">
        <f t="shared" si="12"/>
        <v>59646.448631620406</v>
      </c>
    </row>
    <row r="8" spans="1:19" x14ac:dyDescent="0.3">
      <c r="A8" s="22" t="s">
        <v>77</v>
      </c>
      <c r="B8" s="23">
        <v>5231.1000000000004</v>
      </c>
      <c r="C8" s="24" t="s">
        <v>23</v>
      </c>
      <c r="D8" s="25">
        <v>2204.42</v>
      </c>
      <c r="E8" s="26">
        <f t="shared" si="8"/>
        <v>1.0598173076923076</v>
      </c>
      <c r="F8" s="27">
        <f t="shared" si="9"/>
        <v>2</v>
      </c>
      <c r="G8" s="27">
        <v>108226.48</v>
      </c>
      <c r="H8" s="28">
        <f t="shared" si="0"/>
        <v>1.9693426858541991E-2</v>
      </c>
      <c r="I8" s="14">
        <f t="shared" si="1"/>
        <v>9936.5721728153003</v>
      </c>
      <c r="J8" s="14">
        <f t="shared" si="2"/>
        <v>2436.5546649372322</v>
      </c>
      <c r="K8" s="14">
        <f t="shared" si="3"/>
        <v>4976.2274607883564</v>
      </c>
      <c r="L8" s="14">
        <f t="shared" si="4"/>
        <v>240.72949590478854</v>
      </c>
      <c r="M8" s="14">
        <f t="shared" si="5"/>
        <v>229.90145901515638</v>
      </c>
      <c r="N8" s="14">
        <f t="shared" si="6"/>
        <v>273.26992977450038</v>
      </c>
      <c r="O8" s="14">
        <f t="shared" si="7"/>
        <v>182.731566069308</v>
      </c>
      <c r="P8" s="8">
        <f t="shared" si="10"/>
        <v>18275.986749304644</v>
      </c>
      <c r="Q8" s="14">
        <f t="shared" si="11"/>
        <v>5902.8599115521101</v>
      </c>
      <c r="R8" s="14">
        <f t="shared" si="12"/>
        <v>12373.126837752532</v>
      </c>
    </row>
    <row r="9" spans="1:19" x14ac:dyDescent="0.3">
      <c r="A9" s="22" t="s">
        <v>78</v>
      </c>
      <c r="B9" s="23">
        <v>5310.1</v>
      </c>
      <c r="C9" s="24" t="s">
        <v>24</v>
      </c>
      <c r="D9" s="25">
        <v>354.53</v>
      </c>
      <c r="E9" s="26">
        <f t="shared" si="8"/>
        <v>0.17044711538461538</v>
      </c>
      <c r="F9" s="27">
        <f t="shared" si="9"/>
        <v>1</v>
      </c>
      <c r="G9" s="27">
        <v>4749.25</v>
      </c>
      <c r="H9" s="28">
        <f t="shared" si="0"/>
        <v>8.6419707550250695E-4</v>
      </c>
      <c r="I9" s="14">
        <f t="shared" si="1"/>
        <v>436.04176530312236</v>
      </c>
      <c r="J9" s="14">
        <f t="shared" si="2"/>
        <v>106.9221436607118</v>
      </c>
      <c r="K9" s="14">
        <f t="shared" si="3"/>
        <v>218.36937012225758</v>
      </c>
      <c r="L9" s="14">
        <f t="shared" si="4"/>
        <v>10.563815421381319</v>
      </c>
      <c r="M9" s="14">
        <f t="shared" si="5"/>
        <v>10.088653943357777</v>
      </c>
      <c r="N9" s="14">
        <f t="shared" si="6"/>
        <v>11.991771459087888</v>
      </c>
      <c r="O9" s="14">
        <f t="shared" si="7"/>
        <v>8.0187204661434155</v>
      </c>
      <c r="P9" s="8">
        <f t="shared" si="10"/>
        <v>801.99624037606213</v>
      </c>
      <c r="Q9" s="14">
        <f t="shared" si="11"/>
        <v>259.03233141222796</v>
      </c>
      <c r="R9" s="14">
        <f t="shared" si="12"/>
        <v>542.96390896383411</v>
      </c>
    </row>
    <row r="10" spans="1:19" x14ac:dyDescent="0.3">
      <c r="A10" s="22" t="s">
        <v>78</v>
      </c>
      <c r="B10" s="23">
        <v>5410.1</v>
      </c>
      <c r="C10" s="24" t="s">
        <v>25</v>
      </c>
      <c r="D10" s="25"/>
      <c r="E10" s="26">
        <f t="shared" si="8"/>
        <v>0</v>
      </c>
      <c r="F10" s="27">
        <f t="shared" si="9"/>
        <v>0</v>
      </c>
      <c r="G10" s="27">
        <v>0</v>
      </c>
      <c r="H10" s="28">
        <f t="shared" si="0"/>
        <v>0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14">
        <f t="shared" si="4"/>
        <v>0</v>
      </c>
      <c r="M10" s="14">
        <f t="shared" si="5"/>
        <v>0</v>
      </c>
      <c r="N10" s="14">
        <f t="shared" si="6"/>
        <v>0</v>
      </c>
      <c r="O10" s="14">
        <f t="shared" si="7"/>
        <v>0</v>
      </c>
      <c r="P10" s="8">
        <f t="shared" si="10"/>
        <v>0</v>
      </c>
      <c r="Q10" s="14">
        <f t="shared" si="11"/>
        <v>0</v>
      </c>
      <c r="R10" s="14">
        <f t="shared" si="12"/>
        <v>0</v>
      </c>
    </row>
    <row r="11" spans="1:19" x14ac:dyDescent="0.3">
      <c r="A11" s="22" t="s">
        <v>79</v>
      </c>
      <c r="B11" s="23">
        <v>6505.1</v>
      </c>
      <c r="C11" s="24" t="s">
        <v>26</v>
      </c>
      <c r="D11" s="25">
        <v>2044.75</v>
      </c>
      <c r="E11" s="26">
        <f t="shared" si="8"/>
        <v>0.98305288461538465</v>
      </c>
      <c r="F11" s="27">
        <f t="shared" si="9"/>
        <v>1</v>
      </c>
      <c r="G11" s="27">
        <v>48574.19</v>
      </c>
      <c r="H11" s="28">
        <f t="shared" si="0"/>
        <v>8.8388004301527857E-3</v>
      </c>
      <c r="I11" s="14">
        <f t="shared" si="1"/>
        <v>4459.7306007831285</v>
      </c>
      <c r="J11" s="14">
        <f t="shared" si="2"/>
        <v>1093.574042508335</v>
      </c>
      <c r="K11" s="14">
        <f t="shared" si="3"/>
        <v>2233.4295466650233</v>
      </c>
      <c r="L11" s="14">
        <f t="shared" si="4"/>
        <v>108.04417063812313</v>
      </c>
      <c r="M11" s="14">
        <f t="shared" si="5"/>
        <v>103.18433299761223</v>
      </c>
      <c r="N11" s="14">
        <f t="shared" si="6"/>
        <v>122.64896252888609</v>
      </c>
      <c r="O11" s="14">
        <f t="shared" si="7"/>
        <v>82.013549819305965</v>
      </c>
      <c r="P11" s="8">
        <f t="shared" si="10"/>
        <v>8202.6252059404142</v>
      </c>
      <c r="Q11" s="14">
        <f t="shared" si="11"/>
        <v>2649.3205626489503</v>
      </c>
      <c r="R11" s="14">
        <f t="shared" si="12"/>
        <v>5553.3046432914634</v>
      </c>
    </row>
    <row r="12" spans="1:19" x14ac:dyDescent="0.3">
      <c r="A12" s="22" t="s">
        <v>80</v>
      </c>
      <c r="B12" s="23">
        <v>6506.1</v>
      </c>
      <c r="C12" s="24" t="s">
        <v>27</v>
      </c>
      <c r="D12" s="25">
        <v>2100.75</v>
      </c>
      <c r="E12" s="26">
        <f t="shared" si="8"/>
        <v>1.0099759615384616</v>
      </c>
      <c r="F12" s="27">
        <f t="shared" si="9"/>
        <v>2</v>
      </c>
      <c r="G12" s="27">
        <v>81215.77</v>
      </c>
      <c r="H12" s="28">
        <f t="shared" si="0"/>
        <v>1.4778424155115912E-2</v>
      </c>
      <c r="I12" s="14">
        <f t="shared" si="1"/>
        <v>7456.6442535668511</v>
      </c>
      <c r="J12" s="14">
        <f t="shared" si="2"/>
        <v>1828.4495925578412</v>
      </c>
      <c r="K12" s="14">
        <f t="shared" si="3"/>
        <v>3734.2815263239759</v>
      </c>
      <c r="L12" s="14">
        <f t="shared" si="4"/>
        <v>180.64924010851365</v>
      </c>
      <c r="M12" s="14">
        <f t="shared" si="5"/>
        <v>172.52361915530625</v>
      </c>
      <c r="N12" s="14">
        <f t="shared" si="6"/>
        <v>205.06836926121943</v>
      </c>
      <c r="O12" s="14">
        <f t="shared" si="7"/>
        <v>137.12618983473106</v>
      </c>
      <c r="P12" s="8">
        <f t="shared" si="10"/>
        <v>13714.742790808439</v>
      </c>
      <c r="Q12" s="14">
        <f t="shared" si="11"/>
        <v>4429.6489446837468</v>
      </c>
      <c r="R12" s="14">
        <f t="shared" si="12"/>
        <v>9285.0938461246915</v>
      </c>
    </row>
    <row r="13" spans="1:19" x14ac:dyDescent="0.3">
      <c r="A13" s="22" t="s">
        <v>81</v>
      </c>
      <c r="B13" s="29" t="s">
        <v>28</v>
      </c>
      <c r="C13" s="24" t="s">
        <v>29</v>
      </c>
      <c r="D13" s="25">
        <v>8372.15</v>
      </c>
      <c r="E13" s="26">
        <f t="shared" si="8"/>
        <v>4.0250721153846154</v>
      </c>
      <c r="F13" s="27">
        <f t="shared" si="9"/>
        <v>5</v>
      </c>
      <c r="G13" s="27">
        <v>348419.51</v>
      </c>
      <c r="H13" s="28">
        <f t="shared" si="0"/>
        <v>6.340014140969974E-2</v>
      </c>
      <c r="I13" s="14">
        <f t="shared" si="1"/>
        <v>31989.35794208536</v>
      </c>
      <c r="J13" s="14">
        <f t="shared" si="2"/>
        <v>7844.1355798104569</v>
      </c>
      <c r="K13" s="14">
        <f t="shared" si="3"/>
        <v>16020.245078066142</v>
      </c>
      <c r="L13" s="14">
        <f t="shared" si="4"/>
        <v>774.99381857095818</v>
      </c>
      <c r="M13" s="14">
        <f t="shared" si="5"/>
        <v>740.13451881966296</v>
      </c>
      <c r="N13" s="14">
        <f t="shared" si="6"/>
        <v>879.75304222927559</v>
      </c>
      <c r="O13" s="14">
        <f t="shared" si="7"/>
        <v>588.27786611373597</v>
      </c>
      <c r="P13" s="8">
        <f t="shared" si="10"/>
        <v>58836.897845695596</v>
      </c>
      <c r="Q13" s="14">
        <f t="shared" si="11"/>
        <v>19003.404323799776</v>
      </c>
      <c r="R13" s="14">
        <f t="shared" si="12"/>
        <v>39833.49352189582</v>
      </c>
    </row>
    <row r="14" spans="1:19" x14ac:dyDescent="0.3">
      <c r="A14" s="22" t="s">
        <v>82</v>
      </c>
      <c r="B14" s="30" t="s">
        <v>30</v>
      </c>
      <c r="C14" s="24" t="s">
        <v>31</v>
      </c>
      <c r="D14" s="25">
        <v>5700.5899999999992</v>
      </c>
      <c r="E14" s="26">
        <f t="shared" si="8"/>
        <v>2.7406682692307687</v>
      </c>
      <c r="F14" s="27">
        <f t="shared" si="9"/>
        <v>3</v>
      </c>
      <c r="G14" s="27">
        <v>120109.83</v>
      </c>
      <c r="H14" s="28">
        <f t="shared" si="0"/>
        <v>2.1855780138991057E-2</v>
      </c>
      <c r="I14" s="14">
        <f t="shared" si="1"/>
        <v>11027.615371576128</v>
      </c>
      <c r="J14" s="14">
        <f t="shared" si="2"/>
        <v>2704.0902244193653</v>
      </c>
      <c r="K14" s="14">
        <f t="shared" si="3"/>
        <v>5522.6210291291118</v>
      </c>
      <c r="L14" s="14">
        <f t="shared" si="4"/>
        <v>267.16177805200584</v>
      </c>
      <c r="M14" s="14">
        <f t="shared" si="5"/>
        <v>255.14481445818438</v>
      </c>
      <c r="N14" s="14">
        <f t="shared" si="6"/>
        <v>303.27517636466769</v>
      </c>
      <c r="O14" s="14">
        <f t="shared" si="7"/>
        <v>202.7956313114716</v>
      </c>
      <c r="P14" s="8">
        <f t="shared" si="10"/>
        <v>20282.704025310934</v>
      </c>
      <c r="Q14" s="14">
        <f t="shared" si="11"/>
        <v>6550.9984293154412</v>
      </c>
      <c r="R14" s="14">
        <f t="shared" si="12"/>
        <v>13731.705595995494</v>
      </c>
    </row>
    <row r="15" spans="1:19" x14ac:dyDescent="0.3">
      <c r="A15" s="22" t="s">
        <v>69</v>
      </c>
      <c r="B15" s="30" t="s">
        <v>32</v>
      </c>
      <c r="C15" s="3" t="s">
        <v>87</v>
      </c>
      <c r="D15" s="25">
        <v>5354.11</v>
      </c>
      <c r="E15" s="26">
        <f t="shared" si="8"/>
        <v>2.5740913461538462</v>
      </c>
      <c r="F15" s="27">
        <f t="shared" si="9"/>
        <v>3</v>
      </c>
      <c r="G15" s="27">
        <v>320218.40999999997</v>
      </c>
      <c r="H15" s="28">
        <f t="shared" si="0"/>
        <v>5.8268529440240607E-2</v>
      </c>
      <c r="I15" s="14">
        <f t="shared" ref="I15" si="13">H15*PRTax</f>
        <v>29400.137027732588</v>
      </c>
      <c r="J15" s="14">
        <f t="shared" ref="J15" si="14">H15*WorkC</f>
        <v>7209.2306862819833</v>
      </c>
      <c r="K15" s="14">
        <f t="shared" ref="K15" si="15">H15*Health</f>
        <v>14723.565298363072</v>
      </c>
      <c r="L15" s="14">
        <f t="shared" ref="L15" si="16">H15*Dental</f>
        <v>712.26576359808519</v>
      </c>
      <c r="M15" s="14">
        <f t="shared" ref="M15" si="17">H15*Life</f>
        <v>680.22797805595769</v>
      </c>
      <c r="N15" s="14">
        <f t="shared" ref="N15" si="18">H15*Penwion</f>
        <v>808.54576821866681</v>
      </c>
      <c r="O15" s="14">
        <f t="shared" ref="O15" si="19">H15*(Other+Other2)</f>
        <v>540.6626136553989</v>
      </c>
      <c r="P15" s="8">
        <f t="shared" ref="P15" si="20">SUM(I15:O15)</f>
        <v>54074.635135905752</v>
      </c>
      <c r="Q15" s="14">
        <f>SUM(K15:O15)+SUM(K38:O38)</f>
        <v>17465.267421891182</v>
      </c>
      <c r="R15" s="14">
        <f>SUM(I15:J15)+SUM(I38:J38)</f>
        <v>36609.367714014574</v>
      </c>
    </row>
    <row r="16" spans="1:19" x14ac:dyDescent="0.3">
      <c r="A16" s="22" t="s">
        <v>71</v>
      </c>
      <c r="B16" s="30" t="s">
        <v>33</v>
      </c>
      <c r="C16" s="24" t="s">
        <v>34</v>
      </c>
      <c r="D16" s="25">
        <v>13989.11</v>
      </c>
      <c r="E16" s="26">
        <f t="shared" si="8"/>
        <v>6.7255336538461545</v>
      </c>
      <c r="F16" s="27">
        <f t="shared" si="9"/>
        <v>7</v>
      </c>
      <c r="G16" s="27">
        <v>348698.53</v>
      </c>
      <c r="H16" s="28">
        <f t="shared" si="0"/>
        <v>6.3450913272205756E-2</v>
      </c>
      <c r="I16" s="14">
        <f t="shared" ref="I16:I20" si="21">H16*PRTax</f>
        <v>32014.975539254359</v>
      </c>
      <c r="J16" s="14">
        <f t="shared" ref="J16:J20" si="22">H16*WorkC</f>
        <v>7850.417290927835</v>
      </c>
      <c r="K16" s="14">
        <f t="shared" ref="K16:K20" si="23">H16*Health</f>
        <v>16033.074350404197</v>
      </c>
      <c r="L16" s="14">
        <f t="shared" ref="L16:L20" si="24">H16*Dental</f>
        <v>775.61444620245231</v>
      </c>
      <c r="M16" s="14">
        <f t="shared" ref="M16:M20" si="25">H16*Life</f>
        <v>740.72723055799543</v>
      </c>
      <c r="N16" s="14">
        <f t="shared" ref="N16:N20" si="26">H16*Penwion</f>
        <v>880.45756274778159</v>
      </c>
      <c r="O16" s="14">
        <f t="shared" ref="O16:O20" si="27">H16*(Other+Other2)</f>
        <v>588.74896857927547</v>
      </c>
      <c r="P16" s="8">
        <f t="shared" si="10"/>
        <v>58884.015388673899</v>
      </c>
      <c r="Q16" s="14">
        <f t="shared" si="11"/>
        <v>19018.622558491705</v>
      </c>
      <c r="R16" s="14">
        <f t="shared" si="12"/>
        <v>39865.392830182194</v>
      </c>
    </row>
    <row r="17" spans="1:18" x14ac:dyDescent="0.3">
      <c r="A17" s="22" t="s">
        <v>70</v>
      </c>
      <c r="B17" s="30" t="s">
        <v>35</v>
      </c>
      <c r="C17" s="24" t="s">
        <v>36</v>
      </c>
      <c r="D17" s="25">
        <v>5187.63</v>
      </c>
      <c r="E17" s="26">
        <f t="shared" si="8"/>
        <v>2.4940528846153849</v>
      </c>
      <c r="F17" s="27">
        <f t="shared" si="9"/>
        <v>3</v>
      </c>
      <c r="G17" s="27">
        <v>205733.16999999998</v>
      </c>
      <c r="H17" s="28">
        <f t="shared" si="0"/>
        <v>3.7436227582852047E-2</v>
      </c>
      <c r="I17" s="14">
        <f t="shared" si="21"/>
        <v>18888.930805539268</v>
      </c>
      <c r="J17" s="14">
        <f t="shared" si="22"/>
        <v>4631.7695548799584</v>
      </c>
      <c r="K17" s="14">
        <f t="shared" si="23"/>
        <v>9459.5615615424194</v>
      </c>
      <c r="L17" s="14">
        <f t="shared" si="24"/>
        <v>457.614830538646</v>
      </c>
      <c r="M17" s="14">
        <f t="shared" si="25"/>
        <v>437.03126952676649</v>
      </c>
      <c r="N17" s="14">
        <f t="shared" si="26"/>
        <v>519.47258118517163</v>
      </c>
      <c r="O17" s="14">
        <f t="shared" si="27"/>
        <v>347.36364285804336</v>
      </c>
      <c r="P17" s="8">
        <f t="shared" si="10"/>
        <v>34741.744246070273</v>
      </c>
      <c r="Q17" s="14">
        <f>SUM(K17:O17)+SUM(K39:O39)</f>
        <v>11221.043885651046</v>
      </c>
      <c r="R17" s="14">
        <f>SUM(I17:J17)+SUM(I39:J39)</f>
        <v>23520.700360419229</v>
      </c>
    </row>
    <row r="18" spans="1:18" x14ac:dyDescent="0.3">
      <c r="A18" s="22" t="s">
        <v>75</v>
      </c>
      <c r="B18" s="23">
        <v>6030.1</v>
      </c>
      <c r="C18" s="24" t="s">
        <v>37</v>
      </c>
      <c r="D18" s="25">
        <v>13382.66</v>
      </c>
      <c r="E18" s="26">
        <f t="shared" si="8"/>
        <v>6.4339711538461541</v>
      </c>
      <c r="F18" s="27">
        <f t="shared" si="9"/>
        <v>7</v>
      </c>
      <c r="G18" s="27">
        <v>628477.30999999994</v>
      </c>
      <c r="H18" s="28">
        <f t="shared" si="0"/>
        <v>0.11436084714885138</v>
      </c>
      <c r="I18" s="14">
        <f t="shared" si="21"/>
        <v>57702.238396664237</v>
      </c>
      <c r="J18" s="14">
        <f t="shared" si="22"/>
        <v>14149.211186464747</v>
      </c>
      <c r="K18" s="14">
        <f t="shared" si="23"/>
        <v>28897.235209944894</v>
      </c>
      <c r="L18" s="14">
        <f t="shared" si="24"/>
        <v>1397.929841420487</v>
      </c>
      <c r="M18" s="14">
        <f t="shared" si="25"/>
        <v>1335.0508168326339</v>
      </c>
      <c r="N18" s="14">
        <f t="shared" si="26"/>
        <v>1586.8939872068916</v>
      </c>
      <c r="O18" s="14">
        <f t="shared" si="27"/>
        <v>1061.1325721332337</v>
      </c>
      <c r="P18" s="8">
        <f t="shared" si="10"/>
        <v>106129.69201066712</v>
      </c>
      <c r="Q18" s="14">
        <f t="shared" si="11"/>
        <v>34278.242427538142</v>
      </c>
      <c r="R18" s="14">
        <f t="shared" si="12"/>
        <v>71851.449583128982</v>
      </c>
    </row>
    <row r="19" spans="1:18" x14ac:dyDescent="0.3">
      <c r="A19" s="22" t="s">
        <v>72</v>
      </c>
      <c r="B19" s="23">
        <v>6041.1</v>
      </c>
      <c r="C19" s="24" t="s">
        <v>38</v>
      </c>
      <c r="D19" s="25">
        <v>11055.36</v>
      </c>
      <c r="E19" s="26">
        <f t="shared" si="8"/>
        <v>5.3150769230769237</v>
      </c>
      <c r="F19" s="27">
        <f t="shared" si="9"/>
        <v>6</v>
      </c>
      <c r="G19" s="27">
        <v>428425.87</v>
      </c>
      <c r="H19" s="28">
        <f t="shared" si="0"/>
        <v>7.7958495325286564E-2</v>
      </c>
      <c r="I19" s="14">
        <f t="shared" si="21"/>
        <v>39334.962921793129</v>
      </c>
      <c r="J19" s="14">
        <f t="shared" si="22"/>
        <v>9645.3571448345392</v>
      </c>
      <c r="K19" s="14">
        <f t="shared" si="23"/>
        <v>19698.918224136483</v>
      </c>
      <c r="L19" s="14">
        <f t="shared" si="24"/>
        <v>952.95295308200423</v>
      </c>
      <c r="M19" s="14">
        <f t="shared" si="25"/>
        <v>910.08903359730186</v>
      </c>
      <c r="N19" s="14">
        <f t="shared" si="26"/>
        <v>1081.7676728327415</v>
      </c>
      <c r="O19" s="14">
        <f t="shared" si="27"/>
        <v>723.36206600922219</v>
      </c>
      <c r="P19" s="8">
        <f t="shared" si="10"/>
        <v>72347.41001628543</v>
      </c>
      <c r="Q19" s="14">
        <f t="shared" si="11"/>
        <v>23367.089949657755</v>
      </c>
      <c r="R19" s="14">
        <f t="shared" si="12"/>
        <v>48980.320066627668</v>
      </c>
    </row>
    <row r="20" spans="1:18" x14ac:dyDescent="0.3">
      <c r="A20" s="22" t="s">
        <v>73</v>
      </c>
      <c r="B20" s="23">
        <v>6051.1</v>
      </c>
      <c r="C20" s="24" t="s">
        <v>39</v>
      </c>
      <c r="D20" s="25">
        <v>66134.41</v>
      </c>
      <c r="E20" s="26">
        <f t="shared" si="8"/>
        <v>31.795389423076927</v>
      </c>
      <c r="F20" s="27">
        <f t="shared" si="9"/>
        <v>32</v>
      </c>
      <c r="G20" s="27">
        <v>1728083.8100000003</v>
      </c>
      <c r="H20" s="28">
        <f t="shared" si="0"/>
        <v>0.3144506974417498</v>
      </c>
      <c r="I20" s="14">
        <f t="shared" si="21"/>
        <v>158660.14951921793</v>
      </c>
      <c r="J20" s="14">
        <f t="shared" si="22"/>
        <v>38905.179847464387</v>
      </c>
      <c r="K20" s="14">
        <f t="shared" si="23"/>
        <v>79456.877003352347</v>
      </c>
      <c r="L20" s="14">
        <f t="shared" si="24"/>
        <v>3843.7981579233333</v>
      </c>
      <c r="M20" s="14">
        <f t="shared" si="25"/>
        <v>3670.9037309489363</v>
      </c>
      <c r="N20" s="14">
        <f t="shared" si="26"/>
        <v>4363.3807678412086</v>
      </c>
      <c r="O20" s="14">
        <f t="shared" si="27"/>
        <v>2917.7282759294822</v>
      </c>
      <c r="P20" s="8">
        <f t="shared" si="10"/>
        <v>291818.01730267756</v>
      </c>
      <c r="Q20" s="14">
        <f t="shared" si="11"/>
        <v>94252.687935995302</v>
      </c>
      <c r="R20" s="14">
        <f t="shared" si="12"/>
        <v>197565.32936668233</v>
      </c>
    </row>
    <row r="21" spans="1:18" x14ac:dyDescent="0.3">
      <c r="A21" s="22" t="s">
        <v>88</v>
      </c>
      <c r="B21" s="23">
        <v>7014.3</v>
      </c>
      <c r="C21" s="24" t="s">
        <v>89</v>
      </c>
      <c r="D21" s="25"/>
      <c r="E21" s="26">
        <f t="shared" si="8"/>
        <v>0</v>
      </c>
      <c r="F21" s="27">
        <f t="shared" si="9"/>
        <v>0</v>
      </c>
      <c r="G21" s="27">
        <v>0</v>
      </c>
      <c r="H21" s="28">
        <f t="shared" si="0"/>
        <v>0</v>
      </c>
      <c r="I21" s="14">
        <f t="shared" ref="I21" si="28">H21*PRTax</f>
        <v>0</v>
      </c>
      <c r="J21" s="14">
        <f t="shared" ref="J21" si="29">H21*WorkC</f>
        <v>0</v>
      </c>
      <c r="K21" s="14">
        <f t="shared" ref="K21" si="30">H21*Health</f>
        <v>0</v>
      </c>
      <c r="L21" s="14">
        <f t="shared" ref="L21" si="31">H21*Dental</f>
        <v>0</v>
      </c>
      <c r="M21" s="14">
        <f t="shared" ref="M21" si="32">H21*Life</f>
        <v>0</v>
      </c>
      <c r="N21" s="14">
        <f t="shared" ref="N21" si="33">H21*Penwion</f>
        <v>0</v>
      </c>
      <c r="O21" s="14">
        <f t="shared" ref="O21" si="34">H21*(Other+Other2)</f>
        <v>0</v>
      </c>
      <c r="P21" s="8">
        <f t="shared" ref="P21:P22" si="35">SUM(I21:O21)</f>
        <v>0</v>
      </c>
      <c r="Q21" s="14">
        <f t="shared" si="11"/>
        <v>0</v>
      </c>
      <c r="R21" s="14">
        <f t="shared" si="12"/>
        <v>0</v>
      </c>
    </row>
    <row r="22" spans="1:18" x14ac:dyDescent="0.3">
      <c r="A22" s="22" t="s">
        <v>42</v>
      </c>
      <c r="B22" s="23" t="s">
        <v>41</v>
      </c>
      <c r="C22" s="24" t="s">
        <v>41</v>
      </c>
      <c r="D22" s="25">
        <v>7898.67</v>
      </c>
      <c r="E22" s="26">
        <f t="shared" si="8"/>
        <v>3.7974375</v>
      </c>
      <c r="F22" s="27">
        <f t="shared" si="9"/>
        <v>4</v>
      </c>
      <c r="G22" s="27">
        <v>257477.66000000003</v>
      </c>
      <c r="H22" s="28">
        <f t="shared" si="0"/>
        <v>4.6851911518498469E-2</v>
      </c>
      <c r="I22" s="14">
        <f t="shared" ref="I22" si="36">H22*PRTax</f>
        <v>23639.735409278761</v>
      </c>
      <c r="J22" s="14">
        <f t="shared" ref="J22" si="37">H22*WorkC</f>
        <v>5796.7180822116989</v>
      </c>
      <c r="K22" s="14">
        <f t="shared" ref="K22" si="38">H22*Health</f>
        <v>11838.760737959215</v>
      </c>
      <c r="L22" s="14">
        <f t="shared" ref="L22" si="39">H22*Dental</f>
        <v>572.71073861539753</v>
      </c>
      <c r="M22" s="14">
        <f t="shared" ref="M22" si="40">H22*Life</f>
        <v>546.95015210518147</v>
      </c>
      <c r="N22" s="14">
        <f t="shared" ref="N22" si="41">H22*Penwion</f>
        <v>650.12649461298849</v>
      </c>
      <c r="O22" s="14">
        <f t="shared" ref="O22" si="42">H22*(Other+Other2)</f>
        <v>434.72998511695874</v>
      </c>
      <c r="P22" s="8">
        <f t="shared" si="35"/>
        <v>43479.731599900195</v>
      </c>
      <c r="Q22" s="14">
        <f t="shared" si="11"/>
        <v>14043.278108409742</v>
      </c>
      <c r="R22" s="14">
        <f t="shared" si="12"/>
        <v>29436.453491490458</v>
      </c>
    </row>
    <row r="23" spans="1:18" x14ac:dyDescent="0.3">
      <c r="A23" s="22" t="s">
        <v>80</v>
      </c>
      <c r="B23" s="23">
        <v>6508.1</v>
      </c>
      <c r="C23" s="24" t="s">
        <v>40</v>
      </c>
      <c r="D23" s="25">
        <v>4131</v>
      </c>
      <c r="E23" s="26">
        <f>D23/2080</f>
        <v>1.9860576923076922</v>
      </c>
      <c r="F23" s="27">
        <f>ROUNDUP(E23,0)</f>
        <v>2</v>
      </c>
      <c r="G23" s="27">
        <v>180338.22</v>
      </c>
      <c r="H23" s="28">
        <f t="shared" si="0"/>
        <v>3.2815236579528916E-2</v>
      </c>
      <c r="I23" s="14">
        <f>H23*PRTax</f>
        <v>16557.350276448458</v>
      </c>
      <c r="J23" s="14">
        <f>H23*WorkC</f>
        <v>4060.0408625271461</v>
      </c>
      <c r="K23" s="14">
        <f>H23*Health</f>
        <v>8291.9078823749242</v>
      </c>
      <c r="L23" s="14">
        <f>H23*Dental</f>
        <v>401.12852966267457</v>
      </c>
      <c r="M23" s="14">
        <f>H23*Life</f>
        <v>383.08572813415219</v>
      </c>
      <c r="N23" s="14">
        <f>H23*Penwion</f>
        <v>455.35078582485914</v>
      </c>
      <c r="O23" s="14">
        <f>H23*(Other+Other2)</f>
        <v>304.48634532649868</v>
      </c>
      <c r="P23" s="8">
        <f>SUM(I23:O23)</f>
        <v>30453.35041029871</v>
      </c>
      <c r="Q23" s="14">
        <f>SUM(K23:O23)</f>
        <v>9835.9592713231086</v>
      </c>
      <c r="R23" s="14">
        <f>SUM(I23:J23)</f>
        <v>20617.391138975603</v>
      </c>
    </row>
    <row r="24" spans="1:18" x14ac:dyDescent="0.3">
      <c r="B24" s="2"/>
      <c r="C24" s="3"/>
      <c r="D24" s="31">
        <f t="shared" ref="D24:R24" si="43">SUM(D5:D23)</f>
        <v>178189.14000000004</v>
      </c>
      <c r="E24" s="31">
        <f t="shared" si="43"/>
        <v>85.667855769230783</v>
      </c>
      <c r="F24" s="32">
        <f t="shared" si="43"/>
        <v>94</v>
      </c>
      <c r="G24" s="32">
        <f t="shared" si="43"/>
        <v>5495563.6100000003</v>
      </c>
      <c r="H24" s="10">
        <f t="shared" si="43"/>
        <v>0.99999999999999989</v>
      </c>
      <c r="I24" s="9">
        <f t="shared" si="43"/>
        <v>504562.88000000006</v>
      </c>
      <c r="J24" s="9">
        <f t="shared" si="43"/>
        <v>123724.26</v>
      </c>
      <c r="K24" s="9">
        <f t="shared" si="43"/>
        <v>252684.69</v>
      </c>
      <c r="L24" s="9">
        <f t="shared" si="43"/>
        <v>12223.849999999999</v>
      </c>
      <c r="M24" s="9">
        <f t="shared" si="43"/>
        <v>11674.02</v>
      </c>
      <c r="N24" s="9">
        <f t="shared" si="43"/>
        <v>13876.2</v>
      </c>
      <c r="O24" s="9">
        <f t="shared" si="43"/>
        <v>9278.81</v>
      </c>
      <c r="P24" s="9">
        <f t="shared" si="43"/>
        <v>928024.71</v>
      </c>
      <c r="Q24" s="9">
        <f t="shared" si="43"/>
        <v>299737.57</v>
      </c>
      <c r="R24" s="9">
        <f t="shared" si="43"/>
        <v>628287.14</v>
      </c>
    </row>
    <row r="25" spans="1:18" x14ac:dyDescent="0.3">
      <c r="F25" s="16" t="s">
        <v>90</v>
      </c>
      <c r="G25" s="33">
        <v>5495563.6100000013</v>
      </c>
    </row>
    <row r="26" spans="1:18" x14ac:dyDescent="0.3">
      <c r="G26" s="11">
        <f>G25-G24</f>
        <v>0</v>
      </c>
    </row>
    <row r="27" spans="1:18" ht="32.15" x14ac:dyDescent="0.45">
      <c r="B27" s="2"/>
      <c r="C27" s="2"/>
      <c r="D27" s="34"/>
      <c r="E27" s="35" t="s">
        <v>43</v>
      </c>
      <c r="F27" s="36" t="s">
        <v>44</v>
      </c>
      <c r="G27" s="37" t="s">
        <v>45</v>
      </c>
    </row>
    <row r="28" spans="1:18" x14ac:dyDescent="0.3">
      <c r="B28" s="2" t="s">
        <v>10</v>
      </c>
      <c r="C28" s="2" t="s">
        <v>46</v>
      </c>
      <c r="D28" s="34" t="s">
        <v>47</v>
      </c>
      <c r="E28" s="27">
        <v>504562.88</v>
      </c>
      <c r="F28" s="38">
        <f>I40</f>
        <v>0</v>
      </c>
      <c r="G28" s="39">
        <f t="shared" ref="G28:G35" si="44">E28-F28</f>
        <v>504562.88</v>
      </c>
    </row>
    <row r="29" spans="1:18" x14ac:dyDescent="0.3">
      <c r="B29" s="2" t="s">
        <v>48</v>
      </c>
      <c r="C29" s="2" t="s">
        <v>49</v>
      </c>
      <c r="D29" s="34" t="s">
        <v>50</v>
      </c>
      <c r="E29" s="27">
        <v>252684.69</v>
      </c>
      <c r="F29" s="38">
        <f>K40</f>
        <v>0</v>
      </c>
      <c r="G29" s="39">
        <f t="shared" si="44"/>
        <v>252684.69</v>
      </c>
    </row>
    <row r="30" spans="1:18" x14ac:dyDescent="0.3">
      <c r="B30" s="2" t="s">
        <v>13</v>
      </c>
      <c r="C30" s="2" t="s">
        <v>51</v>
      </c>
      <c r="D30" s="34" t="s">
        <v>52</v>
      </c>
      <c r="E30" s="27">
        <v>12223.85</v>
      </c>
      <c r="F30" s="38">
        <f>L40</f>
        <v>0</v>
      </c>
      <c r="G30" s="39">
        <f t="shared" si="44"/>
        <v>12223.85</v>
      </c>
    </row>
    <row r="31" spans="1:18" x14ac:dyDescent="0.3">
      <c r="B31" s="2" t="s">
        <v>48</v>
      </c>
      <c r="C31" s="2" t="s">
        <v>53</v>
      </c>
      <c r="D31" s="34" t="s">
        <v>54</v>
      </c>
      <c r="E31" s="27">
        <v>11674.02</v>
      </c>
      <c r="F31" s="38">
        <f>M40</f>
        <v>0</v>
      </c>
      <c r="G31" s="39">
        <f t="shared" si="44"/>
        <v>11674.02</v>
      </c>
    </row>
    <row r="32" spans="1:18" x14ac:dyDescent="0.3">
      <c r="B32" s="2" t="s">
        <v>11</v>
      </c>
      <c r="C32" s="2" t="s">
        <v>55</v>
      </c>
      <c r="D32" s="34" t="s">
        <v>56</v>
      </c>
      <c r="E32" s="27">
        <v>123724.26</v>
      </c>
      <c r="F32" s="38">
        <f>J40</f>
        <v>0</v>
      </c>
      <c r="G32" s="39">
        <f t="shared" si="44"/>
        <v>123724.26</v>
      </c>
    </row>
    <row r="33" spans="2:18" x14ac:dyDescent="0.3">
      <c r="B33" s="2" t="s">
        <v>15</v>
      </c>
      <c r="C33" s="2" t="s">
        <v>57</v>
      </c>
      <c r="D33" s="34" t="s">
        <v>58</v>
      </c>
      <c r="E33" s="27">
        <v>13876.2</v>
      </c>
      <c r="F33" s="38">
        <f>N40</f>
        <v>0</v>
      </c>
      <c r="G33" s="39">
        <f t="shared" si="44"/>
        <v>13876.2</v>
      </c>
    </row>
    <row r="34" spans="2:18" x14ac:dyDescent="0.3">
      <c r="B34" s="2" t="s">
        <v>59</v>
      </c>
      <c r="C34" s="2" t="s">
        <v>60</v>
      </c>
      <c r="D34" s="34" t="s">
        <v>61</v>
      </c>
      <c r="E34" s="27">
        <v>0</v>
      </c>
      <c r="F34" s="38"/>
      <c r="G34" s="39">
        <f t="shared" si="44"/>
        <v>0</v>
      </c>
    </row>
    <row r="35" spans="2:18" x14ac:dyDescent="0.3">
      <c r="B35" s="2" t="s">
        <v>59</v>
      </c>
      <c r="C35" s="2" t="s">
        <v>62</v>
      </c>
      <c r="D35" s="34" t="s">
        <v>63</v>
      </c>
      <c r="E35" s="27">
        <v>9278.81</v>
      </c>
      <c r="F35" s="38">
        <f>O40</f>
        <v>0</v>
      </c>
      <c r="G35" s="39">
        <f t="shared" si="44"/>
        <v>9278.81</v>
      </c>
      <c r="H35" s="12">
        <f>SUM(G34:G35)</f>
        <v>9278.81</v>
      </c>
    </row>
    <row r="36" spans="2:18" x14ac:dyDescent="0.3">
      <c r="B36" s="2"/>
      <c r="C36" s="2"/>
      <c r="D36" s="34"/>
      <c r="E36" s="40">
        <f>SUM(E28:E35)</f>
        <v>928024.71000000008</v>
      </c>
      <c r="F36" s="14"/>
      <c r="G36" s="41">
        <f>SUM(G28:G35)</f>
        <v>928024.71000000008</v>
      </c>
    </row>
    <row r="37" spans="2:18" ht="28.8" hidden="1" x14ac:dyDescent="0.3">
      <c r="B37" s="2"/>
      <c r="C37" s="3"/>
      <c r="E37" s="42"/>
      <c r="F37" s="2"/>
      <c r="G37" s="43" t="s">
        <v>91</v>
      </c>
      <c r="H37" s="2"/>
      <c r="I37" s="13" t="s">
        <v>10</v>
      </c>
      <c r="J37" s="13" t="s">
        <v>11</v>
      </c>
      <c r="K37" s="13" t="s">
        <v>12</v>
      </c>
      <c r="L37" s="44" t="s">
        <v>13</v>
      </c>
      <c r="M37" s="44" t="s">
        <v>14</v>
      </c>
      <c r="N37" s="44" t="s">
        <v>15</v>
      </c>
      <c r="O37" s="44" t="s">
        <v>16</v>
      </c>
      <c r="P37" s="44" t="s">
        <v>17</v>
      </c>
      <c r="Q37" s="45" t="s">
        <v>64</v>
      </c>
      <c r="R37" s="45" t="s">
        <v>65</v>
      </c>
    </row>
    <row r="38" spans="2:18" hidden="1" x14ac:dyDescent="0.3">
      <c r="B38" s="2" t="s">
        <v>32</v>
      </c>
      <c r="C38" s="14" t="s">
        <v>66</v>
      </c>
      <c r="D38" s="46" t="s">
        <v>67</v>
      </c>
      <c r="E38" s="3"/>
      <c r="F38" s="3"/>
      <c r="G38" s="47"/>
      <c r="H38" s="2"/>
      <c r="I38" s="48"/>
      <c r="J38" s="48"/>
      <c r="K38" s="48"/>
      <c r="L38" s="48"/>
      <c r="M38" s="48"/>
      <c r="N38" s="48"/>
      <c r="O38" s="48"/>
      <c r="P38" s="49">
        <f>SUM(I38:O38)</f>
        <v>0</v>
      </c>
      <c r="Q38" s="14">
        <f t="shared" ref="Q38:Q39" si="45">SUM(K38,M38)</f>
        <v>0</v>
      </c>
      <c r="R38" s="14">
        <f t="shared" ref="R38:R39" si="46">SUM(O38,L38)</f>
        <v>0</v>
      </c>
    </row>
    <row r="39" spans="2:18" hidden="1" x14ac:dyDescent="0.3">
      <c r="B39" s="2" t="s">
        <v>35</v>
      </c>
      <c r="C39" s="14" t="s">
        <v>92</v>
      </c>
      <c r="D39" s="46" t="s">
        <v>93</v>
      </c>
      <c r="E39" s="3"/>
      <c r="F39" s="3"/>
      <c r="G39" s="47"/>
      <c r="H39" s="2"/>
      <c r="I39" s="48"/>
      <c r="J39" s="48"/>
      <c r="K39" s="48"/>
      <c r="L39" s="48"/>
      <c r="M39" s="48"/>
      <c r="N39" s="48"/>
      <c r="O39" s="48"/>
      <c r="P39" s="49">
        <f>SUM(I39:O39)</f>
        <v>0</v>
      </c>
      <c r="Q39" s="14">
        <f t="shared" si="45"/>
        <v>0</v>
      </c>
      <c r="R39" s="14">
        <f t="shared" si="46"/>
        <v>0</v>
      </c>
    </row>
    <row r="40" spans="2:18" hidden="1" x14ac:dyDescent="0.3">
      <c r="B40" s="2"/>
      <c r="C40" s="8" t="s">
        <v>68</v>
      </c>
      <c r="D40" s="46"/>
      <c r="E40" s="3"/>
      <c r="F40" s="3"/>
      <c r="G40" s="32">
        <f>SUM(G38:G39,G24)</f>
        <v>5495563.6100000003</v>
      </c>
      <c r="H40" s="2"/>
      <c r="I40" s="50">
        <f>SUM(I38:I39)</f>
        <v>0</v>
      </c>
      <c r="J40" s="50">
        <f t="shared" ref="J40:O40" si="47">SUM(J38:J39)</f>
        <v>0</v>
      </c>
      <c r="K40" s="50">
        <f t="shared" si="47"/>
        <v>0</v>
      </c>
      <c r="L40" s="50">
        <f t="shared" si="47"/>
        <v>0</v>
      </c>
      <c r="M40" s="50">
        <f t="shared" si="47"/>
        <v>0</v>
      </c>
      <c r="N40" s="50">
        <f t="shared" si="47"/>
        <v>0</v>
      </c>
      <c r="O40" s="50">
        <f t="shared" si="47"/>
        <v>0</v>
      </c>
      <c r="R40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6507F4-2C39-47AD-90E8-006D37F44EE8}"/>
</file>

<file path=customXml/itemProps2.xml><?xml version="1.0" encoding="utf-8"?>
<ds:datastoreItem xmlns:ds="http://schemas.openxmlformats.org/officeDocument/2006/customXml" ds:itemID="{BE07B821-F650-402E-AE40-77039CFA0916}"/>
</file>

<file path=customXml/itemProps3.xml><?xml version="1.0" encoding="utf-8"?>
<ds:datastoreItem xmlns:ds="http://schemas.openxmlformats.org/officeDocument/2006/customXml" ds:itemID="{5D51E8A2-F0C2-45BC-94BC-C9D3BCA0D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